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ishacajic/Downloads/"/>
    </mc:Choice>
  </mc:AlternateContent>
  <xr:revisionPtr revIDLastSave="0" documentId="8_{AF493F7A-5A73-FA4A-A29A-66CA8D177E10}" xr6:coauthVersionLast="47" xr6:coauthVersionMax="47" xr10:uidLastSave="{00000000-0000-0000-0000-000000000000}"/>
  <bookViews>
    <workbookView xWindow="0" yWindow="760" windowWidth="29400" windowHeight="16840" xr2:uid="{00000000-000D-0000-FFFF-FFFF00000000}"/>
  </bookViews>
  <sheets>
    <sheet name="Introductions" sheetId="27" r:id="rId1"/>
    <sheet name="Definitions &amp; Resources " sheetId="2" r:id="rId2"/>
    <sheet name="Input Your Company Information" sheetId="7" r:id="rId3"/>
    <sheet name="Selecting Your Boundary" sheetId="4" r:id="rId4"/>
    <sheet name="Select Your Climate Scenarios" sheetId="5" r:id="rId5"/>
    <sheet name="IEA NZE 2050" sheetId="8" r:id="rId6"/>
    <sheet name="NGFS Net Zero 2050" sheetId="30" r:id="rId7"/>
    <sheet name=" IPCC SSP1-2.6" sheetId="31"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1" l="1"/>
  <c r="C26" i="8"/>
  <c r="C27" i="8" s="1"/>
  <c r="C33" i="8" s="1"/>
  <c r="C26" i="30"/>
  <c r="E26" i="31"/>
  <c r="E25" i="31"/>
  <c r="E24" i="31"/>
  <c r="E23" i="31"/>
  <c r="D27" i="31"/>
  <c r="D33" i="31" s="1"/>
  <c r="D26" i="31"/>
  <c r="D25" i="31"/>
  <c r="D24" i="31"/>
  <c r="D23" i="31"/>
  <c r="E26" i="8"/>
  <c r="E25" i="8"/>
  <c r="E24" i="8"/>
  <c r="E23" i="8"/>
  <c r="D26" i="8"/>
  <c r="D25" i="8"/>
  <c r="D24" i="8"/>
  <c r="D23" i="8"/>
  <c r="D27" i="8"/>
  <c r="D33" i="8" s="1"/>
  <c r="D33" i="30"/>
  <c r="E27" i="30"/>
  <c r="D23" i="30"/>
  <c r="D24" i="30"/>
  <c r="D25" i="30"/>
  <c r="D26" i="30"/>
  <c r="D27" i="30" s="1"/>
  <c r="E26" i="30"/>
  <c r="E25" i="30"/>
  <c r="E24" i="30"/>
  <c r="E23" i="30"/>
  <c r="B14" i="31"/>
  <c r="B14" i="30"/>
  <c r="B14" i="8"/>
  <c r="C34" i="8"/>
  <c r="E35" i="31"/>
  <c r="D35" i="31"/>
  <c r="C35" i="31"/>
  <c r="B25" i="31"/>
  <c r="B24" i="31"/>
  <c r="B23" i="31"/>
  <c r="C34" i="31"/>
  <c r="E35" i="30"/>
  <c r="D35" i="30"/>
  <c r="C35" i="30"/>
  <c r="B25" i="30"/>
  <c r="B24" i="30"/>
  <c r="B23" i="30"/>
  <c r="C34" i="30"/>
  <c r="E35" i="8"/>
  <c r="D35" i="8"/>
  <c r="C35" i="8"/>
  <c r="D34" i="8"/>
  <c r="B23" i="8"/>
  <c r="C23" i="8" s="1"/>
  <c r="B25" i="8"/>
  <c r="C25" i="8" s="1"/>
  <c r="B24" i="8"/>
  <c r="C24" i="8" s="1"/>
  <c r="E27" i="31" l="1"/>
  <c r="E33" i="31" s="1"/>
  <c r="E27" i="8"/>
  <c r="E33" i="8" s="1"/>
  <c r="E33" i="30"/>
  <c r="D34" i="31"/>
  <c r="B26" i="31"/>
  <c r="C23" i="31"/>
  <c r="C24" i="31"/>
  <c r="C25" i="31"/>
  <c r="C23" i="30"/>
  <c r="D34" i="30"/>
  <c r="C25" i="30"/>
  <c r="C24" i="30"/>
  <c r="B26" i="30"/>
  <c r="E34" i="8"/>
  <c r="B26" i="8"/>
  <c r="E36" i="8" l="1"/>
  <c r="E37" i="8" s="1"/>
  <c r="D36" i="31"/>
  <c r="D37" i="31" s="1"/>
  <c r="E34" i="31"/>
  <c r="E36" i="31" s="1"/>
  <c r="E37" i="31" s="1"/>
  <c r="C27" i="30"/>
  <c r="C33" i="30" s="1"/>
  <c r="E34" i="30"/>
  <c r="E36" i="30" s="1"/>
  <c r="E37" i="30" s="1"/>
  <c r="D36" i="30"/>
  <c r="D37" i="30" s="1"/>
  <c r="C36" i="8"/>
  <c r="C37" i="8" s="1"/>
  <c r="D36" i="8"/>
  <c r="D37" i="8" s="1"/>
  <c r="C27" i="31" l="1"/>
  <c r="C33" i="31" s="1"/>
  <c r="C36" i="31" s="1"/>
  <c r="C37" i="31" s="1"/>
  <c r="C36" i="30"/>
  <c r="C37" i="30" s="1"/>
</calcChain>
</file>

<file path=xl/sharedStrings.xml><?xml version="1.0" encoding="utf-8"?>
<sst xmlns="http://schemas.openxmlformats.org/spreadsheetml/2006/main" count="433" uniqueCount="242">
  <si>
    <t xml:space="preserve">Climate scenario analysis is a strategic tool used by organisations to explore and understand how different climate futures—such as a low-emissions world or a high-warming pathway—could impact their business. It helps leaders assess resilience by modelling how physical climate risks (e.g. heatwaves, flooding) and transition risks (e.g. carbon pricing, regulatory change, shifting consumer demand) affect financial performance, operations, and strategy.
Rather than predicting the future, scenario analysis allows companies to test “what if” narratives to make more informed, forward-looking decisions.
</t>
  </si>
  <si>
    <t>HOW TO USE THIS WORKBOOK</t>
  </si>
  <si>
    <t>Input Company Specific Information</t>
  </si>
  <si>
    <t>Calculated Cell - Do not adjust</t>
  </si>
  <si>
    <t>CONTACT INFORMATION</t>
  </si>
  <si>
    <t>Term</t>
  </si>
  <si>
    <t>Definition</t>
  </si>
  <si>
    <t>Climate Scenario Analysis</t>
  </si>
  <si>
    <t>A strategic planning tool that assesses how a business may perform under different possible climate futures, considering both physical and transition risks.</t>
  </si>
  <si>
    <t>ASRS (Australian Sustainability Reporting Standards)</t>
  </si>
  <si>
    <t>The new climate-related financial disclosure framework developed by the Australian Accounting Standards Board (AASB), aligned with the global ISSB standards.</t>
  </si>
  <si>
    <t>AASB S2</t>
  </si>
  <si>
    <t>A standard under ASRS that requires disclosure of climate-related risks and opportunities, including the use of scenario analysis to assess resilience. Based on IFRS S2.</t>
  </si>
  <si>
    <t>Physical Risks</t>
  </si>
  <si>
    <t>Risks related to the physical impacts of climate change—such as extreme weather, flooding, droughts, and sea level rise—that may affect operations, assets, or supply chains.</t>
  </si>
  <si>
    <t>Transition Risks</t>
  </si>
  <si>
    <t>Risks that arise from changes associated with the shift to a low-carbon economy, including policy changes, carbon pricing, shifting market preferences, or legal liabilities.</t>
  </si>
  <si>
    <t>Resilience (under AASB S2)</t>
  </si>
  <si>
    <t>The ability of an organisation to continue creating value in the face of climate-related risks under different climate scenarios.</t>
  </si>
  <si>
    <t>1.5°C Scenario</t>
  </si>
  <si>
    <t>A climate pathway aligned with limiting global warming to 1.5°C above pre-industrial levels, typically involving net-zero emissions by 2050 and strong climate policies.</t>
  </si>
  <si>
    <t>&gt;2°C Scenario (e.g. 3°C or 4°C)</t>
  </si>
  <si>
    <t>A higher-warming climate pathway that assumes delayed or insufficient climate action, resulting in greater physical risks and uncertainty.</t>
  </si>
  <si>
    <t>Carbon Price</t>
  </si>
  <si>
    <t>A cost applied to carbon emissions, often used in scenario analysis to simulate future regulatory or market conditions.</t>
  </si>
  <si>
    <t>Scope 1 Emissions</t>
  </si>
  <si>
    <t>Direct greenhouse gas emissions from owned or controlled sources (e.g. company vehicles, onsite fuel use).</t>
  </si>
  <si>
    <t>Scope 2 Emissions</t>
  </si>
  <si>
    <t>Indirect emissions from the generation of purchased electricity, steam, heating, and cooling.</t>
  </si>
  <si>
    <t>Scope 3 Emissions</t>
  </si>
  <si>
    <t>All other indirect emissions in a company’s value chain, such as supply chain, transport, capital goods, and product use.</t>
  </si>
  <si>
    <t>NGFS</t>
  </si>
  <si>
    <t>The Network for Greening the Financial System – a key source of publicly available climate scenarios used by regulators and financial institutions.</t>
  </si>
  <si>
    <t>IEA</t>
  </si>
  <si>
    <t>The International Energy Agency – provides global energy outlooks and scenarios including net-zero pathways.</t>
  </si>
  <si>
    <t>This section captures key business details to personalise your climate scenario analysis.
It will be used to:
-Align climate scenarios to your industry, operations, and emissions scope
-Inform scenario recommendations and financial impact modelling
-Support compliance with AASB S2 requirements
✅ Tip: The more accurate your inputs, the more tailored and decision-useful your analysis will be.</t>
  </si>
  <si>
    <t>Field</t>
  </si>
  <si>
    <t>Question</t>
  </si>
  <si>
    <t>Answer</t>
  </si>
  <si>
    <t>Company Name</t>
  </si>
  <si>
    <t>What is the full legal or trading name of your company?</t>
  </si>
  <si>
    <t>GreenBuild Pty Ltd</t>
  </si>
  <si>
    <t>Industry Sector</t>
  </si>
  <si>
    <t>What industry or sector best describes your operations?</t>
  </si>
  <si>
    <t>Construction</t>
  </si>
  <si>
    <t>Head Office Location</t>
  </si>
  <si>
    <t>Where is your company headquartered?</t>
  </si>
  <si>
    <t>Australia</t>
  </si>
  <si>
    <t>Operating Regions</t>
  </si>
  <si>
    <t>In which countries or regions do you operate or source materials?</t>
  </si>
  <si>
    <t>Australia, Southeast Asia</t>
  </si>
  <si>
    <t>Legal Entity or Business Unit</t>
  </si>
  <si>
    <t>Which entity, business unit or division does this analysis cover?</t>
  </si>
  <si>
    <t>Australia division</t>
  </si>
  <si>
    <t>Emissions Scope</t>
  </si>
  <si>
    <t>Which emissions are included (Scope 1, 2, 3)?</t>
  </si>
  <si>
    <t>Scope 1, Scope 2, Scope 3 (Category 1, 4)</t>
  </si>
  <si>
    <t>FY Revenue</t>
  </si>
  <si>
    <t>What was your total revenue last financial year?</t>
  </si>
  <si>
    <t>EBITDA</t>
  </si>
  <si>
    <t>What is your company’s current EBITDA (earnings before interest, tax, depreciation, and amortisation)?</t>
  </si>
  <si>
    <t>Annual CAPEX</t>
  </si>
  <si>
    <t>What is your expected capital expenditure per year?</t>
  </si>
  <si>
    <t>Scope</t>
  </si>
  <si>
    <t>Category</t>
  </si>
  <si>
    <t>tCO₂e</t>
  </si>
  <si>
    <t>Scope 1</t>
  </si>
  <si>
    <t>Direct Emissions (e.g. fuel, fleet)</t>
  </si>
  <si>
    <t>Scope 2</t>
  </si>
  <si>
    <t>Purchased Electricity, Steam, Heating &amp; Cooling</t>
  </si>
  <si>
    <t>Scope 3</t>
  </si>
  <si>
    <t>1. Purchased Goods and Services</t>
  </si>
  <si>
    <t>2. Capital Goods</t>
  </si>
  <si>
    <t>3. Fuel- and Energy-Related Activities (not in Scope 1 or 2)</t>
  </si>
  <si>
    <t>4. Upstream Transportation and Distribution</t>
  </si>
  <si>
    <t>5. Waste Generated in Operations</t>
  </si>
  <si>
    <t>6. Business Travel</t>
  </si>
  <si>
    <t>7. Employee Commuting</t>
  </si>
  <si>
    <t>8. Upstream Leased Assets</t>
  </si>
  <si>
    <t>9. Downstream Transportation and Distribution</t>
  </si>
  <si>
    <t>10. Processing of Sold Products</t>
  </si>
  <si>
    <t>11. Use of Sold Products</t>
  </si>
  <si>
    <t>12. End-of-Life Treatment of Sold Products</t>
  </si>
  <si>
    <t>13. Downstream Leased Assets</t>
  </si>
  <si>
    <t>14. Franchises</t>
  </si>
  <si>
    <t>15. Investments</t>
  </si>
  <si>
    <t>Defining the scope of your climate scenario analysis means setting the boundaries and focus of your assessment before applying climate scenarios. This involves identifying:
-Which part of the business the analysis will cover
-What emissions and activities are included
-What time period and geography you're assessing
-What the analysis is meant to inform (e.g. strategy, investment, disclosure)
👉 This process ensures that your climate analysis is relevant, efficient, and aligned with AASB S2.</t>
  </si>
  <si>
    <t>Key Question</t>
  </si>
  <si>
    <t>Organisational Boundary</t>
  </si>
  <si>
    <t>Which entity or division is included?</t>
  </si>
  <si>
    <t>Geographical Coverage</t>
  </si>
  <si>
    <t>Which countries or regions are included?</t>
  </si>
  <si>
    <t>Are you including Scope 1, 2, and/or Scope 3 emissions?</t>
  </si>
  <si>
    <t>Value Chain Inclusion</t>
  </si>
  <si>
    <t>Are you assessing upstream/downstream impacts?</t>
  </si>
  <si>
    <t>Time Horizon</t>
  </si>
  <si>
    <t>Over what timeframe?</t>
  </si>
  <si>
    <t>Business Activities or Segments</t>
  </si>
  <si>
    <t>Specific units or full company?</t>
  </si>
  <si>
    <t>Intended Use</t>
  </si>
  <si>
    <t>What decision does this support?</t>
  </si>
  <si>
    <t>Under AASB S2, organisations must use climate-related scenario analysis to assess and disclose the resilience of their business model and strategy. This is not optional — it’s a core requirement aligned with international standards such as IFRS S2 and TCFD.</t>
  </si>
  <si>
    <t>Requirement</t>
  </si>
  <si>
    <t>What It Means</t>
  </si>
  <si>
    <t>c</t>
  </si>
  <si>
    <t>Use of Multiple Scenarios</t>
  </si>
  <si>
    <t xml:space="preserve">	You must assess at least two distinct climate futures:
– One aligned with a 1.5°C scenario (strong mitigation and net zero by 2050)
– One aligned with a &gt;2°C scenario (limited or delayed climate action)</t>
  </si>
  <si>
    <t>Plausibility</t>
  </si>
  <si>
    <t>Scenarios must be based on publicly available, credible sources (e.g. IEA, NGFS, IPCC). They should reflect plausible climate futures, not extreme or unrealistic cases.</t>
  </si>
  <si>
    <t>Relevance to the Organisation</t>
  </si>
  <si>
    <t>Disclosure of Assumptions</t>
  </si>
  <si>
    <t>You must clearly document the scenarios used, including:
– Scenario name and source
– Key assumptions (e.g. carbon pricing, emissions reductions)
– Timeframes and variables used
– Why the scenario is relevant to your business</t>
  </si>
  <si>
    <t>Assessment of Resilience</t>
  </si>
  <si>
    <t>You must analyse and disclose how each scenario would impact your organisation’s:
– Strategy and business model
– Financial performance (e.g. costs, revenue, CAPEX)
– Operations, supply chain, and access to capital</t>
  </si>
  <si>
    <t>This table provides an overview of commonly used climate scenarios to support AASB S2-aligned scenario analysis.
Each scenario includes details on temperature pathway, assumptions, associated risks, and recommended use based on your industry and business scope.
Use this table to:
-Select at least one 1.5°C-aligned scenario and one &gt;2°C scenario
-Match the scenario to your industry context and defined scope
-Access trusted data sources for further modelling and disclosure
✅ Tip: For most companies starting out, a combination of IEA NZE 2050 and NGFS Current Policies is a strong, compliant baseline.</t>
  </si>
  <si>
    <t>Scenario Name</t>
  </si>
  <si>
    <t>Temperature Pathway</t>
  </si>
  <si>
    <t>Source</t>
  </si>
  <si>
    <t>Key Assumptions</t>
  </si>
  <si>
    <t>Transition Risk</t>
  </si>
  <si>
    <t>Physical Risk</t>
  </si>
  <si>
    <t>Recommended Industries</t>
  </si>
  <si>
    <t>Recommneded Boundaries</t>
  </si>
  <si>
    <t>IEA NZE 2050</t>
  </si>
  <si>
    <t>1.5°C</t>
  </si>
  <si>
    <t>Global net zero by 2050, high carbon prices, rapid electrification, fossil fuel decline</t>
  </si>
  <si>
    <t>High</t>
  </si>
  <si>
    <t>Moderate</t>
  </si>
  <si>
    <t>Energy, utilities, transport, manufacturing, real estate</t>
  </si>
  <si>
    <t>Companies focused on Scope 1 and 2 emissions, operations in OECD countries, CAPEX-heavy businesses</t>
  </si>
  <si>
    <t>NGFS Net Zero 2050</t>
  </si>
  <si>
    <t>Gradual and sustained policy tightening, macroeconomic stress testing</t>
  </si>
  <si>
    <t>Low</t>
  </si>
  <si>
    <t>Financial services, telecoms, professional services, multinational corporates</t>
  </si>
  <si>
    <t>Companies with operations in developed and emerging markets, needing finance- and policy-aligned assumptions</t>
  </si>
  <si>
    <t>IPCC SSP1-2.6</t>
  </si>
  <si>
    <t>~1.8°C</t>
  </si>
  <si>
    <t>IPCC</t>
  </si>
  <si>
    <t>Early mitigation, sustainable development, strong global cooperation</t>
  </si>
  <si>
    <t>Medium</t>
  </si>
  <si>
    <t>Consumer goods, tech, ESG-forward businesses, agriculture</t>
  </si>
  <si>
    <t>Companies with Scope 3 focus, upstream partnerships, global value chains</t>
  </si>
  <si>
    <t>Variable Name</t>
  </si>
  <si>
    <t>Value</t>
  </si>
  <si>
    <t>Unit</t>
  </si>
  <si>
    <t>Note</t>
  </si>
  <si>
    <t>Carbon Price 2030</t>
  </si>
  <si>
    <t>AUD/tCO₂e</t>
  </si>
  <si>
    <t>Projected price under IEA NZE 2050 scenario</t>
  </si>
  <si>
    <t>IEA Zero 2050</t>
  </si>
  <si>
    <t>Carbon Price 2040</t>
  </si>
  <si>
    <t>Steady increase to reflect continued policy stringency</t>
  </si>
  <si>
    <t>Carbon Price 2050</t>
  </si>
  <si>
    <t>Peak pricing to drive net zero transition globally</t>
  </si>
  <si>
    <t>Required Emissions Reduction by 2030</t>
  </si>
  <si>
    <t>%</t>
  </si>
  <si>
    <t>Near-term global CO₂ reduction target from 2010 levels</t>
  </si>
  <si>
    <t>Required Emissions Reduction by 2040</t>
  </si>
  <si>
    <t>Based on net zero trajectory</t>
  </si>
  <si>
    <t>Required Emissions Reduction by 2050</t>
  </si>
  <si>
    <t>Global net-zero CO₂ emissions reached by 2050</t>
  </si>
  <si>
    <t xml:space="preserve">CAPEX Required to achieve 2030 Target </t>
  </si>
  <si>
    <t>AUD</t>
  </si>
  <si>
    <t xml:space="preserve">Company specific </t>
  </si>
  <si>
    <t xml:space="preserve">CAPEX Required to achieve 2040 Target </t>
  </si>
  <si>
    <t xml:space="preserve">CAPEX Required to achieve 2050 Target </t>
  </si>
  <si>
    <t>Current EBITDA</t>
  </si>
  <si>
    <t>Current to 2030 EBITDA Growth Rate</t>
  </si>
  <si>
    <t>High growth scenario assuming strong global recovery and clean tech investment</t>
  </si>
  <si>
    <t>2030 to 2040 EBITDA Growth Rate</t>
  </si>
  <si>
    <t>Moderating growth during transition phase</t>
  </si>
  <si>
    <t>2040 to 2050 EBITDA Growth Rate</t>
  </si>
  <si>
    <t>Slower growth in mature net-zero economy</t>
  </si>
  <si>
    <t>The model automatically calculates the carbon cost exposure based on IEA NZE 2050 carbon pricing assumptions. This helps estimate the direct cost impact of emissions under a net-zero policy pathway.</t>
  </si>
  <si>
    <t>Current Emissions (tCO₂e)</t>
  </si>
  <si>
    <t>2030 Emissions  (tCO₂e)</t>
  </si>
  <si>
    <t>2050</t>
  </si>
  <si>
    <t xml:space="preserve">Total Emissions </t>
  </si>
  <si>
    <t xml:space="preserve">Total Carbon Cost  </t>
  </si>
  <si>
    <t xml:space="preserve">This table summarises the financial impact of the IEA NZE 2050 scenario by combining your organisation’s emissions cost and estimated transition investment (CAPEX). It calculates the adjusted EBITDA and percentage impact, helping you assess your organisation’s financial resilience under a 1.5°C-aligned climate future.
</t>
  </si>
  <si>
    <t>Metric</t>
  </si>
  <si>
    <t>2030</t>
  </si>
  <si>
    <t>2040</t>
  </si>
  <si>
    <t>Total Carbon Cost</t>
  </si>
  <si>
    <t>The total cost of emissions across Scope 1, 2, and 3 under the IEA NZE 2050 carbon price. Represents transition cost exposure.</t>
  </si>
  <si>
    <t>Forecasted EBITDA</t>
  </si>
  <si>
    <t>Baseline EBITDA (earnings before interest, tax, depreciation, amortisation). Used to assess financial resilience.</t>
  </si>
  <si>
    <t>CAPEX Required</t>
  </si>
  <si>
    <t>Estimated capital investment needed to reduce emissions or meet scenario-aligned goals.</t>
  </si>
  <si>
    <t>Adjusted EBITDA</t>
  </si>
  <si>
    <t>EBITDA after deducting carbon cost and transition investments. Reflects operational profitability under the scenario.</t>
  </si>
  <si>
    <t>% EBITDA Impact</t>
  </si>
  <si>
    <t>Derived from REMIND-MAgPIE 3.3–4.8 trajectory (Net Zero scenario)</t>
  </si>
  <si>
    <t>Figure 9, Model "REMIND-MAgPIE 3.3–4.8"</t>
  </si>
  <si>
    <t>Reflects steep rise due to early, strong policy action</t>
  </si>
  <si>
    <t>High sustained pricing post net-zero target</t>
  </si>
  <si>
    <t>Aggressive near-term target, consistent with early policy tightening</t>
  </si>
  <si>
    <t>Table 1 – Overview of NGFS Scenario Narratives (p. 20)</t>
  </si>
  <si>
    <t>Driven by full-scale clean tech adoption</t>
  </si>
  <si>
    <t>Net-zero target achieved globally</t>
  </si>
  <si>
    <t>Estimated based on GDP trajectory under Net Zero transition (REMIND-MAgPIE)</t>
  </si>
  <si>
    <t>SSP2 Database – IIASA</t>
  </si>
  <si>
    <t>Assumed based on SSP2 economic trajectory (middle of the road)</t>
  </si>
  <si>
    <t>Stabilised growth rate post-transition</t>
  </si>
  <si>
    <t>Moderate Pricing Assumption</t>
  </si>
  <si>
    <t>Early progress through tech adoption &amp; policy</t>
  </si>
  <si>
    <t xml:space="preserve">	IPCC Explorer – SSP1-2.6</t>
  </si>
  <si>
    <t>Transition well underway</t>
  </si>
  <si>
    <t>Near net-zero; residual emissions offset via removals</t>
  </si>
  <si>
    <t>Aligned with SSP1-2.6 GDP pathway. Adjust if company expects materially higher/lower growth.</t>
  </si>
  <si>
    <r>
      <t xml:space="preserve">For assistance with this template or questions about ASRS compliance, please contact:
</t>
    </r>
    <r>
      <rPr>
        <b/>
        <sz val="12"/>
        <color rgb="FF000000"/>
        <rFont val="Arial"/>
        <family val="2"/>
      </rPr>
      <t>Avarni Pty Ltd
Email:</t>
    </r>
    <r>
      <rPr>
        <sz val="12"/>
        <color rgb="FF000000"/>
        <rFont val="Arial"/>
        <family val="2"/>
      </rPr>
      <t xml:space="preserve"> support@avarni.co
</t>
    </r>
    <r>
      <rPr>
        <b/>
        <sz val="12"/>
        <color rgb="FF000000"/>
        <rFont val="Arial"/>
        <family val="2"/>
      </rPr>
      <t>Website:</t>
    </r>
    <r>
      <rPr>
        <sz val="12"/>
        <color rgb="FF000000"/>
        <rFont val="Arial"/>
        <family val="2"/>
      </rPr>
      <t xml:space="preserve"> www.avarni.co
</t>
    </r>
    <r>
      <rPr>
        <i/>
        <sz val="12"/>
        <color rgb="FF000000"/>
        <rFont val="Arial"/>
        <family val="2"/>
      </rPr>
      <t xml:space="preserve">This tool is not a substitute for professional advice and should be used alongside professional judgment and consultation of the full AASB S2 standard. </t>
    </r>
  </si>
  <si>
    <t>CLIMATE SCENARIO ANALYSIS UNDER ASRS / AASB S2</t>
  </si>
  <si>
    <t>📘 WHAT IS CLIMATE SCENARIO ANALYSIS?</t>
  </si>
  <si>
    <t>🇦🇺 WHY IT MATTERS UNDER ASRS / AASB S2</t>
  </si>
  <si>
    <t>KEY</t>
  </si>
  <si>
    <t>COMPANY INFORMATION INPUT</t>
  </si>
  <si>
    <t>SELECTING YOUR BOUNDARY</t>
  </si>
  <si>
    <r>
      <rPr>
        <b/>
        <sz val="12"/>
        <color theme="1"/>
        <rFont val="Arial"/>
        <family val="2"/>
      </rPr>
      <t>A clear scope:</t>
    </r>
    <r>
      <rPr>
        <sz val="12"/>
        <color theme="1"/>
        <rFont val="Arial"/>
        <family val="2"/>
      </rPr>
      <t xml:space="preserve"> Ensures your analysis is decision-useful and focused on material risks
-Aligns with AASB S2 disclosure requirements (must explain what’s included)
-Improves clarity for stakeholders such as boards, investors, and regulators
-Makes your modelling process easier to manage and scale over time
Without a defined scope, climate scenario analysis becomes vague, difficult to action, and non-compliant with emerging regulations.
</t>
    </r>
  </si>
  <si>
    <r>
      <rPr>
        <sz val="12"/>
        <color rgb="FF000000"/>
        <rFont val="Arial"/>
        <family val="2"/>
      </rPr>
      <t xml:space="preserve">This section outlines the macroeconomic and policy assumptions defined by the IEA Net Zero Emissions by 2050 (NZE) scenario. It represents a highly ambitious global decarbonisation pathway consistent with limiting global warming to 1.5°C with no or limited overshoot.
</t>
    </r>
    <r>
      <rPr>
        <b/>
        <sz val="12"/>
        <color rgb="FF000000"/>
        <rFont val="Arial"/>
        <family val="2"/>
      </rPr>
      <t xml:space="preserve">The scenario assumes:
</t>
    </r>
    <r>
      <rPr>
        <sz val="12"/>
        <color rgb="FF000000"/>
        <rFont val="Arial"/>
        <family val="2"/>
      </rPr>
      <t xml:space="preserve">1) Immediate and coordinated climate action across all sectors and regions, beginning from 2021.
2) Rapid deployment of low-emissions technologies and energy efficiency.
3) A sharp decline in fossil fuel use and high reliance on electrification and renewables.
4) Global CO₂ emissions reach net zero by 2050, with advanced economies reaching this goal earlier.
</t>
    </r>
    <r>
      <rPr>
        <b/>
        <sz val="12"/>
        <color rgb="FF000000"/>
        <rFont val="Arial"/>
        <family val="2"/>
      </rPr>
      <t xml:space="preserve">🧭 Use Case: </t>
    </r>
    <r>
      <rPr>
        <sz val="12"/>
        <color rgb="FF000000"/>
        <rFont val="Arial"/>
        <family val="2"/>
      </rPr>
      <t xml:space="preserve">This scenario is commonly used for science-based target alignment, transition risk stress testing (e.g., TCFD, IFRS/ISSB, ASRS), and net-zero strategy development.
</t>
    </r>
    <r>
      <rPr>
        <b/>
        <sz val="12"/>
        <color rgb="FF000000"/>
        <rFont val="Arial"/>
        <family val="2"/>
      </rPr>
      <t xml:space="preserve">💸 CAPEX Guidance: </t>
    </r>
    <r>
      <rPr>
        <sz val="12"/>
        <color rgb="FF000000"/>
        <rFont val="Arial"/>
        <family val="2"/>
      </rPr>
      <t xml:space="preserve">Capital investment is front-loaded to meet near-term decarbonisation milestones, with peak investment occurring before 2030.
</t>
    </r>
    <r>
      <rPr>
        <b/>
        <sz val="12"/>
        <color rgb="FF000000"/>
        <rFont val="Arial"/>
        <family val="2"/>
      </rPr>
      <t xml:space="preserve">💲 Carbon Pricing: </t>
    </r>
    <r>
      <rPr>
        <sz val="12"/>
        <color rgb="FF000000"/>
        <rFont val="Arial"/>
        <family val="2"/>
      </rPr>
      <t xml:space="preserve">Carbon prices rise steeply through 2050 to drive emissions reductions. Projections follow IEA's central scenario values, expressed in AUD/tCO₂e.
</t>
    </r>
  </si>
  <si>
    <t xml:space="preserve">Definitions </t>
  </si>
  <si>
    <t>DEFINITIONS &amp; RESOURCES</t>
  </si>
  <si>
    <r>
      <t xml:space="preserve">The NGFS Net Zero 2050 scenario outlines a stringent transition pathway to limit global warming to below 1.5°C, with minimal overshoot. It assumes:
1) Immediate, strong policy action from 2025 across all regions
2) High carbon prices, rising sharply by 2050
3) Rapid deployment of clean energy technologies
4) Net-zero CO₂ emissions globally by ~2050
🔍 </t>
    </r>
    <r>
      <rPr>
        <b/>
        <sz val="12"/>
        <color rgb="FF000000"/>
        <rFont val="Arial"/>
        <family val="2"/>
      </rPr>
      <t>Use case:</t>
    </r>
    <r>
      <rPr>
        <sz val="12"/>
        <color rgb="FF000000"/>
        <rFont val="Arial"/>
        <family val="2"/>
      </rPr>
      <t xml:space="preserve"> This scenario is suitable for stress-testing financial resilience, regulatory alignment (e.g., TCFD/ASRS), and modelling high-transition-risk exposure.
💸</t>
    </r>
    <r>
      <rPr>
        <b/>
        <sz val="12"/>
        <color rgb="FF000000"/>
        <rFont val="Arial"/>
        <family val="2"/>
      </rPr>
      <t xml:space="preserve"> CAPEX Guidance: </t>
    </r>
    <r>
      <rPr>
        <sz val="12"/>
        <color rgb="FF000000"/>
        <rFont val="Arial"/>
        <family val="2"/>
      </rPr>
      <t>Higher capital investment is often required earlier (2030–2040), reflecting faster decarbonisation timelines and sharper policy instruments (e.g. carbon taxes).
📈</t>
    </r>
    <r>
      <rPr>
        <b/>
        <sz val="12"/>
        <color rgb="FF000000"/>
        <rFont val="Arial"/>
        <family val="2"/>
      </rPr>
      <t xml:space="preserve"> Carbon Price: </t>
    </r>
    <r>
      <rPr>
        <sz val="12"/>
        <color rgb="FF000000"/>
        <rFont val="Arial"/>
        <family val="2"/>
      </rPr>
      <t xml:space="preserve">Based on the NGFS “REMIND-MAgPIE 3.3–4.8” model, prices increase steeply and remain high through 2100 to drive emissions reductions.
</t>
    </r>
  </si>
  <si>
    <r>
      <t xml:space="preserve">Scenarios must be selected and tailored based on your defined </t>
    </r>
    <r>
      <rPr>
        <b/>
        <sz val="11"/>
        <color theme="1"/>
        <rFont val="Arial"/>
        <family val="2"/>
      </rPr>
      <t>business scope</t>
    </r>
    <r>
      <rPr>
        <sz val="11"/>
        <color theme="1"/>
        <rFont val="Arial"/>
        <family val="2"/>
      </rPr>
      <t xml:space="preserve">, </t>
    </r>
    <r>
      <rPr>
        <b/>
        <sz val="11"/>
        <color theme="1"/>
        <rFont val="Arial"/>
        <family val="2"/>
      </rPr>
      <t>geography</t>
    </r>
    <r>
      <rPr>
        <sz val="11"/>
        <color theme="1"/>
        <rFont val="Arial"/>
        <family val="2"/>
      </rPr>
      <t xml:space="preserve">, and </t>
    </r>
    <r>
      <rPr>
        <b/>
        <sz val="11"/>
        <color theme="1"/>
        <rFont val="Arial"/>
        <family val="2"/>
      </rPr>
      <t>time horizon</t>
    </r>
    <r>
      <rPr>
        <sz val="11"/>
        <color theme="1"/>
        <rFont val="Arial"/>
        <family val="2"/>
      </rPr>
      <t>.</t>
    </r>
  </si>
  <si>
    <r>
      <t xml:space="preserve">SSP1-2.6 represents a sustainability-focused, low-emissions pathway aiming to limit warming to ~1.8°C by 2100.
It assumes:
1) Global cooperation and inclusive development
2) Rapid adoption of clean tech
3) Net-zero CO₂ by ~2075 globally
📘 Use case: Long-term transition planning, ESG strategy, low-disruption risk assessment
</t>
    </r>
    <r>
      <rPr>
        <b/>
        <sz val="12"/>
        <color rgb="FF000000"/>
        <rFont val="Arial"/>
        <family val="2"/>
      </rPr>
      <t>💰 CAPEX Guidance:</t>
    </r>
    <r>
      <rPr>
        <sz val="12"/>
        <color rgb="FF000000"/>
        <rFont val="Arial"/>
        <family val="2"/>
      </rPr>
      <t xml:space="preserve"> is distributed gradually to reflect orderly policy and tech shifts
-Lower upfront cost vs IEA or NGFS due to early action and efficiency gains
-CAPEX can be distributed across years rather than front-loaded. This reflects the long-term, moderate transition narrative of SSP1-2.6.
💰 What Are “Moderate” Carbon Price Assumptions?
-When a scenario like SSP1-2.6 refers to “moderate carbon pricing”, it means:
-Carbon prices start low and rise steadily over time
-Reflects global cooperation and early policy action, but not abrupt or extreme measures</t>
    </r>
  </si>
  <si>
    <t>AASB S2 REQUIREMENTS WHEN SELECTING A SCENARIO</t>
  </si>
  <si>
    <t>SCENARIO ASSUMPTIONS - IEA NZE 2050</t>
  </si>
  <si>
    <t>📌 1. WHAT IS THE PROCESS?</t>
  </si>
  <si>
    <t>📣 2. WHY IS IT IMPORTANT?</t>
  </si>
  <si>
    <t>✅ 3. SCOPE DEFINITION CHECKLIST</t>
  </si>
  <si>
    <t>🔍 CLIMATE SCENARIO DEFINITIONS &amp; RECOMMENDATIONS</t>
  </si>
  <si>
    <t>EMISSIONS &amp; EMISSION COST INPUT</t>
  </si>
  <si>
    <t>SCENARIO IMPACT SUMMARY</t>
  </si>
  <si>
    <t>SCENARIO ASSUMPTIONS – NGFS NET ZERO 2050</t>
  </si>
  <si>
    <t>SCENARIO ASSUMPTIONS –  IPCC SSP1-2.6</t>
  </si>
  <si>
    <t>2040 Emissions  (tCO₂e)</t>
  </si>
  <si>
    <t>2040 Emissions (tCO₂e)</t>
  </si>
  <si>
    <t>2030 Emissions (tCO₂e)</t>
  </si>
  <si>
    <t>Proportion of EBITDA impacted after costs; indicates business vulnerability or resilience.</t>
  </si>
  <si>
    <t>2050 Emissions (tCO₂e)2</t>
  </si>
  <si>
    <t>2050 Emissions  (tCO₂e)</t>
  </si>
  <si>
    <r>
      <t xml:space="preserve">The Australian Sustainability Reporting Standards (ASRS), specifically AASB S2, require companies to disclose the resilience of their business model and strategy under different climate scenarios.
Key requirements under AASB S2 include:
</t>
    </r>
    <r>
      <rPr>
        <b/>
        <sz val="12"/>
        <color theme="1"/>
        <rFont val="Arial"/>
        <family val="2"/>
      </rPr>
      <t xml:space="preserve">📈 Use of multiple scenarios — </t>
    </r>
    <r>
      <rPr>
        <sz val="12"/>
        <color theme="1"/>
        <rFont val="Arial"/>
        <family val="2"/>
      </rPr>
      <t xml:space="preserve">At least one aligned to a 1.5°C pathway and one aligned to a higher warming pathway (e.g. 3°C–4°C)
</t>
    </r>
    <r>
      <rPr>
        <b/>
        <sz val="12"/>
        <color theme="1"/>
        <rFont val="Arial"/>
        <family val="2"/>
      </rPr>
      <t xml:space="preserve">🧮 Quantitative and qualitative analysis </t>
    </r>
    <r>
      <rPr>
        <sz val="12"/>
        <color theme="1"/>
        <rFont val="Arial"/>
        <family val="2"/>
      </rPr>
      <t xml:space="preserve">— Financial estimates and strategic narratives
</t>
    </r>
    <r>
      <rPr>
        <b/>
        <sz val="12"/>
        <color theme="1"/>
        <rFont val="Arial"/>
        <family val="2"/>
      </rPr>
      <t>🔍 Disclosure of assumptions and methods —</t>
    </r>
    <r>
      <rPr>
        <sz val="12"/>
        <color theme="1"/>
        <rFont val="Arial"/>
        <family val="2"/>
      </rPr>
      <t xml:space="preserve"> Including data sources, timeframes, and reasoning
</t>
    </r>
    <r>
      <rPr>
        <b/>
        <sz val="12"/>
        <color theme="1"/>
        <rFont val="Arial"/>
        <family val="2"/>
      </rPr>
      <t>💼 Assessment of financial implications — S</t>
    </r>
    <r>
      <rPr>
        <sz val="12"/>
        <color theme="1"/>
        <rFont val="Arial"/>
        <family val="2"/>
      </rPr>
      <t>uch as revenue, cost, asset value, and access to capital
This is no longer a “nice-to-have”—it’s a core requirement under Australia’s new mandatory climate disclosure regime. Early movers will be better positioned to identify climate risks and opportunities, future-proof their strategy, and align with evolving investor and regulatory expectations.</t>
    </r>
  </si>
  <si>
    <r>
      <rPr>
        <b/>
        <sz val="12"/>
        <color theme="1"/>
        <rFont val="Arial"/>
        <family val="2"/>
      </rPr>
      <t>1) Input Your Company Information:</t>
    </r>
    <r>
      <rPr>
        <sz val="12"/>
        <color theme="1"/>
        <rFont val="Arial"/>
        <family val="2"/>
      </rPr>
      <t xml:space="preserve"> Begin by entering your company-specific data (e.g., current EBITDA, emissions profile, CAPEX requirements). These inputs will automatically populate the climate scenario models.
</t>
    </r>
    <r>
      <rPr>
        <b/>
        <sz val="12"/>
        <color theme="1"/>
        <rFont val="Arial"/>
        <family val="2"/>
      </rPr>
      <t>2) Define Your Organisational Boundary:</t>
    </r>
    <r>
      <rPr>
        <sz val="12"/>
        <color theme="1"/>
        <rFont val="Arial"/>
        <family val="2"/>
      </rPr>
      <t xml:space="preserve"> Clearly outline the boundary of your climate scenario analysis (e.g., business units, regions, scopes of emissions) to ensure consistency and relevance across all scenarios.
</t>
    </r>
    <r>
      <rPr>
        <b/>
        <sz val="12"/>
        <color theme="1"/>
        <rFont val="Arial"/>
        <family val="2"/>
      </rPr>
      <t xml:space="preserve">3) Select Your Climate Scenario: </t>
    </r>
    <r>
      <rPr>
        <sz val="12"/>
        <color theme="1"/>
        <rFont val="Arial"/>
        <family val="2"/>
      </rPr>
      <t xml:space="preserve">Choose from available pathways (e.g., IEA NZE 2050, NGFS Net Zero 2050, IPCC SSP1-2.6) to align your analysis with specific transition narratives.
</t>
    </r>
    <r>
      <rPr>
        <b/>
        <sz val="12"/>
        <color theme="1"/>
        <rFont val="Arial"/>
        <family val="2"/>
      </rPr>
      <t>4) Analyse Climate Scenario Impacts:</t>
    </r>
    <r>
      <rPr>
        <sz val="12"/>
        <color theme="1"/>
        <rFont val="Arial"/>
        <family val="2"/>
      </rPr>
      <t xml:space="preserve"> Use the climate scenario tabs to assess financial and operational impacts on your organisation. Key outputs include carbon costs, adjusted EBITDA, and the transition investment required to meet emissions reduction targets.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</si>
</sst>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5" x14ac:knownFonts="1">
    <font>
      <sz val="11"/>
      <color theme="1"/>
      <name val="Calibri"/>
      <family val="2"/>
      <scheme val="minor"/>
    </font>
    <font>
      <sz val="12"/>
      <color theme="1"/>
      <name val="Calibri"/>
      <family val="2"/>
      <scheme val="minor"/>
    </font>
    <font>
      <b/>
      <sz val="15"/>
      <color theme="3"/>
      <name val="Calibri"/>
      <family val="2"/>
      <scheme val="minor"/>
    </font>
    <font>
      <b/>
      <sz val="13"/>
      <color theme="3"/>
      <name val="Calibri"/>
      <family val="2"/>
      <scheme val="minor"/>
    </font>
    <font>
      <sz val="12"/>
      <color theme="0"/>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
      <sz val="10"/>
      <color theme="1"/>
      <name val="Arial Unicode MS"/>
      <family val="2"/>
    </font>
    <font>
      <sz val="11"/>
      <color theme="1"/>
      <name val="Calibri"/>
      <family val="2"/>
      <scheme val="minor"/>
    </font>
    <font>
      <sz val="12"/>
      <color theme="1"/>
      <name val="Arial"/>
      <family val="2"/>
    </font>
    <font>
      <b/>
      <sz val="13"/>
      <color theme="3"/>
      <name val="Arial"/>
      <family val="2"/>
    </font>
    <font>
      <sz val="11"/>
      <color theme="1"/>
      <name val="Arial"/>
      <family val="2"/>
    </font>
    <font>
      <b/>
      <sz val="11"/>
      <color theme="1"/>
      <name val="Arial"/>
      <family val="2"/>
    </font>
    <font>
      <sz val="12"/>
      <color theme="0"/>
      <name val="Arial"/>
      <family val="2"/>
    </font>
    <font>
      <sz val="12"/>
      <color rgb="FF000000"/>
      <name val="Arial"/>
      <family val="2"/>
    </font>
    <font>
      <b/>
      <sz val="12"/>
      <color rgb="FF000000"/>
      <name val="Arial"/>
      <family val="2"/>
    </font>
    <font>
      <i/>
      <sz val="12"/>
      <color rgb="FF000000"/>
      <name val="Arial"/>
      <family val="2"/>
    </font>
    <font>
      <b/>
      <sz val="28"/>
      <color theme="1"/>
      <name val="Arial"/>
      <family val="2"/>
    </font>
    <font>
      <b/>
      <sz val="16"/>
      <color rgb="FF000000"/>
      <name val="Arial"/>
      <family val="2"/>
    </font>
    <font>
      <b/>
      <sz val="16"/>
      <color theme="1"/>
      <name val="Arial"/>
      <family val="2"/>
    </font>
    <font>
      <b/>
      <sz val="12"/>
      <color theme="1"/>
      <name val="Arial"/>
      <family val="2"/>
    </font>
    <font>
      <u/>
      <sz val="11"/>
      <color theme="10"/>
      <name val="Arial"/>
      <family val="2"/>
    </font>
    <font>
      <sz val="11"/>
      <color theme="0"/>
      <name val="Arial"/>
      <family val="2"/>
    </font>
    <font>
      <b/>
      <sz val="11"/>
      <color rgb="FFFFFFFF"/>
      <name val="Arial"/>
      <family val="2"/>
    </font>
  </fonts>
  <fills count="1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9" tint="0.59999389629810485"/>
        <bgColor indexed="64"/>
      </patternFill>
    </fill>
    <fill>
      <patternFill patternType="solid">
        <fgColor rgb="FF009050"/>
        <bgColor indexed="64"/>
      </patternFill>
    </fill>
    <fill>
      <patternFill patternType="solid">
        <fgColor rgb="FFE8EFFD"/>
        <bgColor indexed="64"/>
      </patternFill>
    </fill>
    <fill>
      <patternFill patternType="solid">
        <fgColor theme="0" tint="-4.9989318521683403E-2"/>
        <bgColor indexed="64"/>
      </patternFill>
    </fill>
    <fill>
      <patternFill patternType="solid">
        <fgColor rgb="FF3168E2"/>
        <bgColor indexed="64"/>
      </patternFill>
    </fill>
    <fill>
      <patternFill patternType="solid">
        <fgColor theme="0" tint="-0.14999847407452621"/>
        <bgColor indexed="64"/>
      </patternFill>
    </fill>
    <fill>
      <patternFill patternType="solid">
        <fgColor rgb="FF3168E2"/>
        <bgColor rgb="FF000000"/>
      </patternFill>
    </fill>
  </fills>
  <borders count="15">
    <border>
      <left/>
      <right/>
      <top/>
      <bottom/>
      <diagonal/>
    </border>
    <border>
      <left/>
      <right/>
      <top/>
      <bottom style="thick">
        <color theme="4"/>
      </bottom>
      <diagonal/>
    </border>
    <border>
      <left/>
      <right/>
      <top/>
      <bottom style="thick">
        <color theme="4" tint="0.499984740745262"/>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rgb="FFE8EFFD"/>
      </right>
      <top style="thick">
        <color rgb="FF3168E2"/>
      </top>
      <bottom/>
      <diagonal/>
    </border>
    <border>
      <left style="thick">
        <color theme="0"/>
      </left>
      <right style="thick">
        <color rgb="FFE8EFFD"/>
      </right>
      <top/>
      <bottom/>
      <diagonal/>
    </border>
    <border>
      <left style="thick">
        <color theme="0"/>
      </left>
      <right style="thick">
        <color rgb="FFE8EFFD"/>
      </right>
      <top/>
      <bottom style="thick">
        <color theme="0"/>
      </bottom>
      <diagonal/>
    </border>
    <border>
      <left style="thick">
        <color theme="0"/>
      </left>
      <right/>
      <top style="thick">
        <color rgb="FF3168E2"/>
      </top>
      <bottom/>
      <diagonal/>
    </border>
    <border>
      <left/>
      <right/>
      <top style="thick">
        <color rgb="FF3168E2"/>
      </top>
      <bottom/>
      <diagonal/>
    </border>
    <border>
      <left style="thin">
        <color theme="0"/>
      </left>
      <right/>
      <top/>
      <bottom style="thin">
        <color theme="0"/>
      </bottom>
      <diagonal/>
    </border>
    <border>
      <left style="thick">
        <color theme="0"/>
      </left>
      <right/>
      <top style="thick">
        <color rgb="FF3168E2"/>
      </top>
      <bottom style="thick">
        <color theme="0"/>
      </bottom>
      <diagonal/>
    </border>
    <border>
      <left/>
      <right/>
      <top style="thick">
        <color rgb="FF3168E2"/>
      </top>
      <bottom style="thick">
        <color theme="0"/>
      </bottom>
      <diagonal/>
    </border>
    <border>
      <left/>
      <right/>
      <top/>
      <bottom style="thick">
        <color rgb="FF3168E2"/>
      </bottom>
      <diagonal/>
    </border>
    <border>
      <left style="thin">
        <color rgb="FFFFFFFF"/>
      </left>
      <right style="thin">
        <color rgb="FFFFFFFF"/>
      </right>
      <top style="thin">
        <color rgb="FFFFFFFF"/>
      </top>
      <bottom style="thin">
        <color rgb="FFFFFFFF"/>
      </bottom>
      <diagonal/>
    </border>
  </borders>
  <cellStyleXfs count="10">
    <xf numFmtId="0" fontId="0" fillId="0" borderId="0"/>
    <xf numFmtId="0" fontId="2" fillId="0" borderId="1" applyNumberFormat="0" applyFill="0" applyAlignment="0" applyProtection="0"/>
    <xf numFmtId="0" fontId="3" fillId="0" borderId="2" applyNumberFormat="0" applyFill="0" applyAlignment="0" applyProtection="0"/>
    <xf numFmtId="0" fontId="4" fillId="2" borderId="0" applyNumberFormat="0" applyBorder="0" applyAlignment="0" applyProtection="0"/>
    <xf numFmtId="0" fontId="1" fillId="3" borderId="0" applyNumberFormat="0" applyBorder="0" applyAlignment="0" applyProtection="0"/>
    <xf numFmtId="0" fontId="1" fillId="0" borderId="0"/>
    <xf numFmtId="0" fontId="6"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57">
    <xf numFmtId="0" fontId="0" fillId="0" borderId="0" xfId="0"/>
    <xf numFmtId="0" fontId="1" fillId="0" borderId="0" xfId="5"/>
    <xf numFmtId="0" fontId="5" fillId="0" borderId="0" xfId="0" applyFont="1"/>
    <xf numFmtId="0" fontId="7" fillId="0" borderId="0" xfId="0" applyFont="1"/>
    <xf numFmtId="0" fontId="0" fillId="0" borderId="0" xfId="4" applyFont="1" applyFill="1" applyBorder="1" applyAlignment="1">
      <alignment vertical="top" wrapText="1"/>
    </xf>
    <xf numFmtId="0" fontId="0" fillId="0" borderId="0" xfId="0" applyAlignment="1">
      <alignment wrapText="1"/>
    </xf>
    <xf numFmtId="0" fontId="5" fillId="0" borderId="0" xfId="0" applyFont="1" applyAlignment="1">
      <alignment vertical="top"/>
    </xf>
    <xf numFmtId="0" fontId="8" fillId="0" borderId="0" xfId="0" applyFont="1"/>
    <xf numFmtId="9" fontId="8" fillId="0" borderId="0" xfId="0" applyNumberFormat="1" applyFont="1"/>
    <xf numFmtId="0" fontId="0" fillId="0" borderId="0" xfId="4" applyFont="1" applyFill="1" applyBorder="1" applyAlignment="1">
      <alignment horizontal="left" vertical="top" wrapText="1"/>
    </xf>
    <xf numFmtId="3" fontId="8" fillId="0" borderId="0" xfId="0" applyNumberFormat="1" applyFont="1"/>
    <xf numFmtId="0" fontId="0" fillId="4" borderId="0" xfId="0" applyFill="1"/>
    <xf numFmtId="0" fontId="0" fillId="4" borderId="0" xfId="0" applyFill="1" applyAlignment="1">
      <alignment horizontal="left"/>
    </xf>
    <xf numFmtId="0" fontId="10" fillId="0" borderId="0" xfId="5" applyFont="1"/>
    <xf numFmtId="0" fontId="12" fillId="0" borderId="0" xfId="0" applyFont="1"/>
    <xf numFmtId="0" fontId="10" fillId="4" borderId="0" xfId="5" applyFont="1" applyFill="1"/>
    <xf numFmtId="0" fontId="14" fillId="5" borderId="0" xfId="5" applyFont="1" applyFill="1"/>
    <xf numFmtId="0" fontId="18" fillId="0" borderId="0" xfId="1" applyFont="1" applyBorder="1" applyAlignment="1">
      <alignment vertical="center"/>
    </xf>
    <xf numFmtId="0" fontId="19" fillId="0" borderId="4" xfId="2" applyFont="1" applyBorder="1" applyAlignment="1">
      <alignment horizontal="left"/>
    </xf>
    <xf numFmtId="0" fontId="20" fillId="0" borderId="2" xfId="2" applyFont="1"/>
    <xf numFmtId="0" fontId="10" fillId="7" borderId="8" xfId="5" applyFont="1" applyFill="1" applyBorder="1" applyAlignment="1">
      <alignment horizontal="left" vertical="top" wrapText="1"/>
    </xf>
    <xf numFmtId="0" fontId="13" fillId="8" borderId="3" xfId="0" applyFont="1" applyFill="1" applyBorder="1" applyAlignment="1">
      <alignment horizontal="left" vertical="center" wrapText="1"/>
    </xf>
    <xf numFmtId="0" fontId="10" fillId="9" borderId="0" xfId="0" applyFont="1" applyFill="1" applyAlignment="1">
      <alignment horizontal="left" vertical="top"/>
    </xf>
    <xf numFmtId="0" fontId="10" fillId="7" borderId="10" xfId="0" applyFont="1" applyFill="1" applyBorder="1" applyAlignment="1">
      <alignment horizontal="left" vertical="top"/>
    </xf>
    <xf numFmtId="0" fontId="21" fillId="7" borderId="10" xfId="0" applyFont="1" applyFill="1" applyBorder="1" applyAlignment="1">
      <alignment horizontal="left" vertical="top"/>
    </xf>
    <xf numFmtId="0" fontId="21" fillId="9" borderId="0" xfId="0" applyFont="1" applyFill="1" applyAlignment="1">
      <alignment horizontal="left" vertical="top"/>
    </xf>
    <xf numFmtId="0" fontId="12" fillId="4" borderId="0" xfId="0" applyFont="1" applyFill="1"/>
    <xf numFmtId="44" fontId="12" fillId="4" borderId="0" xfId="7" applyFont="1" applyFill="1"/>
    <xf numFmtId="43" fontId="12" fillId="4" borderId="0" xfId="8" applyFont="1" applyFill="1"/>
    <xf numFmtId="0" fontId="13" fillId="0" borderId="0" xfId="0" applyFont="1" applyAlignment="1">
      <alignment vertical="top"/>
    </xf>
    <xf numFmtId="0" fontId="12" fillId="0" borderId="0" xfId="0" applyFont="1" applyAlignment="1">
      <alignment wrapText="1"/>
    </xf>
    <xf numFmtId="0" fontId="22" fillId="0" borderId="0" xfId="6" applyFont="1"/>
    <xf numFmtId="43" fontId="23" fillId="5" borderId="0" xfId="8" applyFont="1" applyFill="1"/>
    <xf numFmtId="0" fontId="13" fillId="0" borderId="0" xfId="0" applyFont="1"/>
    <xf numFmtId="0" fontId="22" fillId="0" borderId="0" xfId="6" applyFont="1" applyAlignment="1">
      <alignment wrapText="1"/>
    </xf>
    <xf numFmtId="9" fontId="12" fillId="0" borderId="0" xfId="0" applyNumberFormat="1" applyFont="1"/>
    <xf numFmtId="44" fontId="12" fillId="0" borderId="0" xfId="7" applyFont="1"/>
    <xf numFmtId="9" fontId="12" fillId="4" borderId="0" xfId="0" applyNumberFormat="1" applyFont="1" applyFill="1"/>
    <xf numFmtId="3" fontId="23" fillId="5" borderId="0" xfId="0" applyNumberFormat="1" applyFont="1" applyFill="1"/>
    <xf numFmtId="44" fontId="23" fillId="5" borderId="0" xfId="7" applyFont="1" applyFill="1"/>
    <xf numFmtId="9" fontId="23" fillId="5" borderId="0" xfId="9" applyFont="1" applyFill="1"/>
    <xf numFmtId="0" fontId="20" fillId="0" borderId="0" xfId="0" applyFont="1"/>
    <xf numFmtId="0" fontId="24" fillId="10" borderId="14" xfId="0" applyFont="1" applyFill="1" applyBorder="1" applyAlignment="1">
      <alignment horizontal="left" vertical="center" wrapText="1"/>
    </xf>
    <xf numFmtId="0" fontId="10" fillId="6" borderId="5" xfId="3" applyFont="1" applyFill="1" applyBorder="1" applyAlignment="1">
      <alignment horizontal="left" vertical="top" wrapText="1"/>
    </xf>
    <xf numFmtId="0" fontId="10" fillId="6" borderId="6" xfId="3" applyFont="1" applyFill="1" applyBorder="1" applyAlignment="1">
      <alignment horizontal="left" vertical="top" wrapText="1"/>
    </xf>
    <xf numFmtId="0" fontId="10" fillId="6" borderId="7" xfId="3" applyFont="1" applyFill="1" applyBorder="1" applyAlignment="1">
      <alignment horizontal="left" vertical="top" wrapText="1"/>
    </xf>
    <xf numFmtId="0" fontId="11" fillId="0" borderId="0" xfId="2" applyFont="1" applyBorder="1" applyAlignment="1">
      <alignment horizontal="left"/>
    </xf>
    <xf numFmtId="0" fontId="10" fillId="0" borderId="9" xfId="5" applyFont="1" applyBorder="1" applyAlignment="1">
      <alignment horizontal="left" vertical="top" wrapText="1"/>
    </xf>
    <xf numFmtId="0" fontId="10" fillId="0" borderId="0" xfId="5" applyFont="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8" fillId="0" borderId="13" xfId="1" applyFont="1" applyBorder="1" applyAlignment="1">
      <alignment vertical="center"/>
    </xf>
    <xf numFmtId="0" fontId="5" fillId="0" borderId="0" xfId="0" applyFont="1"/>
    <xf numFmtId="0" fontId="18" fillId="0" borderId="0" xfId="1" applyFont="1" applyBorder="1" applyAlignment="1">
      <alignment vertical="center"/>
    </xf>
    <xf numFmtId="0" fontId="15" fillId="7" borderId="8" xfId="5" applyFont="1" applyFill="1" applyBorder="1" applyAlignment="1">
      <alignment horizontal="left" vertical="top" wrapText="1"/>
    </xf>
    <xf numFmtId="0" fontId="10" fillId="7" borderId="9" xfId="5" applyFont="1" applyFill="1" applyBorder="1" applyAlignment="1">
      <alignment horizontal="left" vertical="top" wrapText="1"/>
    </xf>
    <xf numFmtId="0" fontId="18" fillId="0" borderId="1" xfId="1" applyFont="1" applyAlignment="1">
      <alignment horizontal="left"/>
    </xf>
  </cellXfs>
  <cellStyles count="10">
    <cellStyle name="20% - Accent1" xfId="4" builtinId="30"/>
    <cellStyle name="Accent1" xfId="3" builtinId="29"/>
    <cellStyle name="Comma" xfId="8" builtinId="3"/>
    <cellStyle name="Currency" xfId="7" builtinId="4"/>
    <cellStyle name="Heading 1" xfId="1" builtinId="16"/>
    <cellStyle name="Heading 2" xfId="2" builtinId="17"/>
    <cellStyle name="Hyperlink" xfId="6" builtinId="8"/>
    <cellStyle name="Normal" xfId="0" builtinId="0"/>
    <cellStyle name="Normal 2" xfId="5" xr:uid="{6684D089-7199-8D44-AF95-FED88021874E}"/>
    <cellStyle name="Per cent" xfId="9" builtinId="5"/>
  </cellStyles>
  <dxfs count="108">
    <dxf>
      <font>
        <strike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strike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13" formatCode="0%"/>
    </dxf>
    <dxf>
      <font>
        <strike val="0"/>
        <outline val="0"/>
        <shadow val="0"/>
        <vertAlign val="baseline"/>
        <sz val="11"/>
        <name val="Arial"/>
        <family val="2"/>
        <scheme val="none"/>
      </font>
    </dxf>
    <dxf>
      <font>
        <strike val="0"/>
        <outline val="0"/>
        <shadow val="0"/>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0"/>
        <name val="Arial"/>
        <family val="2"/>
        <scheme val="none"/>
      </font>
      <fill>
        <patternFill patternType="solid">
          <fgColor indexed="64"/>
          <bgColor rgb="FF009050"/>
        </patternFill>
      </fill>
    </dxf>
    <dxf>
      <font>
        <strike val="0"/>
        <outline val="0"/>
        <shadow val="0"/>
        <u val="none"/>
        <vertAlign val="baseline"/>
        <sz val="11"/>
        <color theme="0"/>
        <name val="Arial"/>
        <family val="2"/>
        <scheme val="none"/>
      </font>
      <numFmt numFmtId="0" formatCode="General"/>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0" formatCode="General"/>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3" formatCode="#,##0"/>
      <fill>
        <patternFill patternType="solid">
          <fgColor indexed="64"/>
          <bgColor rgb="FF009050"/>
        </patternFill>
      </fill>
    </dxf>
    <dxf>
      <font>
        <b/>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strike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strike val="0"/>
        <outline val="0"/>
        <shadow val="0"/>
        <u val="none"/>
        <vertAlign val="baseline"/>
        <sz val="1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dxf>
    <dxf>
      <font>
        <strike val="0"/>
        <outline val="0"/>
        <shadow val="0"/>
        <u val="none"/>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13" formatCode="0%"/>
    </dxf>
    <dxf>
      <font>
        <strike val="0"/>
        <outline val="0"/>
        <shadow val="0"/>
        <vertAlign val="baseline"/>
        <sz val="11"/>
        <name val="Arial"/>
        <family val="2"/>
        <scheme val="none"/>
      </font>
    </dxf>
    <dxf>
      <font>
        <strike val="0"/>
        <outline val="0"/>
        <shadow val="0"/>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0"/>
        <name val="Arial"/>
        <family val="2"/>
        <scheme val="none"/>
      </font>
      <fill>
        <patternFill patternType="solid">
          <fgColor indexed="64"/>
          <bgColor rgb="FF009050"/>
        </patternFill>
      </fill>
    </dxf>
    <dxf>
      <font>
        <strike val="0"/>
        <outline val="0"/>
        <shadow val="0"/>
        <u val="none"/>
        <vertAlign val="baseline"/>
        <sz val="11"/>
        <color theme="0"/>
        <name val="Arial"/>
        <family val="2"/>
        <scheme val="none"/>
      </font>
      <numFmt numFmtId="35" formatCode="_(* #,##0.00_);_(* \(#,##0.00\);_(* &quot;-&quot;??_);_(@_)"/>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0" formatCode="General"/>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3" formatCode="#,##0"/>
      <fill>
        <patternFill patternType="solid">
          <fgColor indexed="64"/>
          <bgColor rgb="FF009050"/>
        </patternFill>
      </fill>
    </dxf>
    <dxf>
      <font>
        <b/>
        <strike val="0"/>
        <outline val="0"/>
        <shadow val="0"/>
        <u val="none"/>
        <vertAlign val="baseline"/>
        <sz val="11"/>
        <name val="Arial"/>
        <family val="2"/>
        <scheme val="none"/>
      </font>
    </dxf>
    <dxf>
      <font>
        <strike val="0"/>
        <outline val="0"/>
        <shadow val="0"/>
        <u val="none"/>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strike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10" formatCode="&quot;$&quot;#,##0_);[Red]\(&quot;$&quot;#,##0\)"/>
      <fill>
        <patternFill patternType="solid">
          <fgColor indexed="64"/>
          <bgColor rgb="FF009050"/>
        </patternFill>
      </fill>
    </dxf>
    <dxf>
      <font>
        <strike val="0"/>
        <outline val="0"/>
        <shadow val="0"/>
        <u val="none"/>
        <vertAlign val="baseline"/>
        <sz val="11"/>
        <name val="Arial"/>
        <family val="2"/>
        <scheme val="none"/>
      </font>
    </dxf>
    <dxf>
      <font>
        <b/>
        <i val="0"/>
        <strike val="0"/>
        <condense val="0"/>
        <extend val="0"/>
        <outline val="0"/>
        <shadow val="0"/>
        <u val="none"/>
        <vertAlign val="baseline"/>
        <sz val="11"/>
        <color theme="1"/>
        <name val="Arial"/>
        <family val="2"/>
        <scheme val="none"/>
      </font>
    </dxf>
    <dxf>
      <font>
        <strike val="0"/>
        <outline val="0"/>
        <shadow val="0"/>
        <u val="none"/>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sz val="11"/>
        <name val="Arial"/>
        <family val="2"/>
        <scheme val="none"/>
      </font>
    </dxf>
    <dxf>
      <font>
        <b val="0"/>
        <i val="0"/>
        <strike val="0"/>
        <condense val="0"/>
        <extend val="0"/>
        <outline val="0"/>
        <shadow val="0"/>
        <u val="none"/>
        <vertAlign val="baseline"/>
        <sz val="11"/>
        <color rgb="FF000000"/>
        <name val="Arial"/>
        <family val="2"/>
        <scheme val="none"/>
      </font>
      <fill>
        <patternFill patternType="solid">
          <fgColor rgb="FFB8CCE4"/>
          <bgColor rgb="FFB8CCE4"/>
        </patternFill>
      </fill>
      <border diagonalUp="0" diagonalDown="0" outline="0">
        <left style="thin">
          <color rgb="FFFFFFFF"/>
        </left>
        <right/>
        <top style="thin">
          <color rgb="FFFFFFFF"/>
        </top>
        <bottom style="thin">
          <color rgb="FFFFFFFF"/>
        </bottom>
      </border>
    </dxf>
    <dxf>
      <font>
        <strike val="0"/>
        <outline val="0"/>
        <shadow val="0"/>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13" formatCode="0%"/>
    </dxf>
    <dxf>
      <font>
        <strike val="0"/>
        <outline val="0"/>
        <shadow val="0"/>
        <vertAlign val="baseline"/>
        <sz val="11"/>
        <name val="Arial"/>
        <family val="2"/>
        <scheme val="none"/>
      </font>
    </dxf>
    <dxf>
      <font>
        <strike val="0"/>
        <outline val="0"/>
        <shadow val="0"/>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0"/>
        <name val="Arial"/>
        <family val="2"/>
        <scheme val="none"/>
      </font>
      <fill>
        <patternFill patternType="solid">
          <fgColor indexed="64"/>
          <bgColor rgb="FF009050"/>
        </patternFill>
      </fill>
    </dxf>
    <dxf>
      <font>
        <strike val="0"/>
        <outline val="0"/>
        <shadow val="0"/>
        <u val="none"/>
        <vertAlign val="baseline"/>
        <sz val="11"/>
        <color theme="0"/>
        <name val="Arial"/>
        <family val="2"/>
        <scheme val="none"/>
      </font>
      <numFmt numFmtId="0" formatCode="General"/>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0" formatCode="General"/>
      <fill>
        <patternFill patternType="solid">
          <fgColor indexed="64"/>
          <bgColor rgb="FF009050"/>
        </patternFill>
      </fill>
    </dxf>
    <dxf>
      <font>
        <b val="0"/>
        <i val="0"/>
        <strike val="0"/>
        <condense val="0"/>
        <extend val="0"/>
        <outline val="0"/>
        <shadow val="0"/>
        <u val="none"/>
        <vertAlign val="baseline"/>
        <sz val="11"/>
        <color theme="0"/>
        <name val="Arial"/>
        <family val="2"/>
        <scheme val="none"/>
      </font>
      <numFmt numFmtId="3" formatCode="#,##0"/>
      <fill>
        <patternFill patternType="solid">
          <fgColor indexed="64"/>
          <bgColor rgb="FF009050"/>
        </patternFill>
      </fill>
    </dxf>
    <dxf>
      <font>
        <b/>
        <strike val="0"/>
        <outline val="0"/>
        <shadow val="0"/>
        <u val="none"/>
        <vertAlign val="baseline"/>
        <sz val="11"/>
        <name val="Arial"/>
        <family val="2"/>
        <scheme val="none"/>
      </font>
    </dxf>
    <dxf>
      <font>
        <strike val="0"/>
        <outline val="0"/>
        <shadow val="0"/>
        <u val="none"/>
        <vertAlign val="baseline"/>
        <sz val="1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dxf>
    <dxf>
      <font>
        <strike val="0"/>
        <outline val="0"/>
        <shadow val="0"/>
        <u val="none"/>
        <vertAlign val="baseline"/>
        <sz val="11"/>
        <color theme="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Calibri"/>
        <family val="2"/>
        <scheme val="minor"/>
      </font>
    </dxf>
    <dxf>
      <fill>
        <patternFill patternType="solid">
          <fgColor indexed="64"/>
          <bgColor theme="9" tint="0.5999938962981048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fill>
        <patternFill patternType="solid">
          <fgColor indexed="64"/>
          <bgColor theme="9" tint="0.5999938962981048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fill>
        <patternFill patternType="solid">
          <fgColor indexed="64"/>
          <bgColor theme="9" tint="0.59999389629810485"/>
        </patternFill>
      </fil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border outline="0">
        <bottom style="thin">
          <color theme="0"/>
        </bottom>
      </border>
    </dxf>
    <dxf>
      <font>
        <b/>
        <i val="0"/>
        <strike val="0"/>
        <condense val="0"/>
        <extend val="0"/>
        <outline val="0"/>
        <shadow val="0"/>
        <u val="none"/>
        <vertAlign val="baseline"/>
        <sz val="11"/>
        <color theme="1"/>
        <name val="Arial"/>
        <family val="2"/>
        <scheme val="none"/>
      </font>
      <fill>
        <patternFill patternType="solid">
          <fgColor indexed="64"/>
          <bgColor rgb="FF3168E2"/>
        </patternFill>
      </fill>
      <alignment horizontal="left" vertical="center" textRotation="0" wrapText="1" indent="0" justifyLastLine="0" shrinkToFit="0" readingOrder="0"/>
      <border diagonalUp="0" diagonalDown="0" outline="0">
        <left style="thin">
          <color theme="0"/>
        </left>
        <right style="thin">
          <color theme="0"/>
        </right>
        <top/>
        <bottom/>
      </border>
    </dxf>
    <dxf>
      <alignment textRotation="0" wrapText="0" indent="0" justifyLastLine="0" shrinkToFit="0" readingOrder="0"/>
    </dxf>
    <dxf>
      <font>
        <b/>
      </font>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1"/>
        <color auto="1"/>
        <name val="Calibri"/>
        <family val="2"/>
        <scheme val="none"/>
      </font>
    </dxf>
  </dxfs>
  <tableStyles count="0" defaultTableStyle="TableStyleMedium9" defaultPivotStyle="PivotStyleLight16"/>
  <colors>
    <mruColors>
      <color rgb="FF009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30</xdr:row>
      <xdr:rowOff>129365</xdr:rowOff>
    </xdr:from>
    <xdr:ext cx="1447800" cy="289560"/>
    <xdr:pic>
      <xdr:nvPicPr>
        <xdr:cNvPr id="2" name="Picture 1">
          <a:extLst>
            <a:ext uri="{FF2B5EF4-FFF2-40B4-BE49-F238E27FC236}">
              <a16:creationId xmlns:a16="http://schemas.microsoft.com/office/drawing/2014/main" id="{3A8B73C5-714E-A641-ADBE-079795488AF9}"/>
            </a:ext>
          </a:extLst>
        </xdr:cNvPr>
        <xdr:cNvPicPr>
          <a:picLocks noChangeAspect="1"/>
        </xdr:cNvPicPr>
      </xdr:nvPicPr>
      <xdr:blipFill>
        <a:blip xmlns:r="http://schemas.openxmlformats.org/officeDocument/2006/relationships" r:embed="rId1"/>
        <a:stretch>
          <a:fillRect/>
        </a:stretch>
      </xdr:blipFill>
      <xdr:spPr>
        <a:xfrm>
          <a:off x="0" y="10568765"/>
          <a:ext cx="1447800" cy="28956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79E74CB-0DC4-B248-93EC-F42E5809AF51}" name="Table19" displayName="Table19" ref="A3:B17" totalsRowShown="0" headerRowDxfId="107" dataDxfId="106">
  <autoFilter ref="A3:B17" xr:uid="{A79E74CB-0DC4-B248-93EC-F42E5809AF51}"/>
  <tableColumns count="2">
    <tableColumn id="1" xr3:uid="{9A798AAD-526A-1F4D-A565-BCFE594B2465}" name="Term" dataDxfId="105"/>
    <tableColumn id="2" xr3:uid="{FABB4D63-C429-3A44-BC3D-3B390A75973F}" name="Definition" dataDxfId="104"/>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0D977F-6D07-2540-9CC9-DBB36498ABF3}" name="Table234" displayName="Table234" ref="A22:E27" totalsRowShown="0" headerRowDxfId="47" dataDxfId="45" headerRowBorderDxfId="46">
  <autoFilter ref="A22:E27" xr:uid="{5D788ECF-A3C4-234C-A952-73C300B02214}"/>
  <tableColumns count="5">
    <tableColumn id="1" xr3:uid="{5D19A095-B28E-8A4A-92D4-5CB007730A4F}" name="Scope" dataDxfId="44"/>
    <tableColumn id="3" xr3:uid="{10930135-607C-B342-96B0-62ADECA05D27}" name="Current Emissions (tCO₂e)" dataDxfId="43"/>
    <tableColumn id="4" xr3:uid="{283B1DB4-5F19-3B45-A926-48ACD9CE4D78}" name="2030 Emissions (tCO₂e)" dataDxfId="42">
      <calculatedColumnFormula>SUM(D17:D22)</calculatedColumnFormula>
    </tableColumn>
    <tableColumn id="2" xr3:uid="{AFF8B43E-59DF-3347-93CA-6E8A750075B2}" name="2040 Emissions (tCO₂e)" dataDxfId="41">
      <calculatedColumnFormula>Table234[[#This Row],[Current Emissions (tCO₂e)]]*(1-$B$9)</calculatedColumnFormula>
    </tableColumn>
    <tableColumn id="5" xr3:uid="{7FBED14F-82F1-4C4C-8E40-B2739B384263}" name="2050 Emissions (tCO₂e)2" dataDxfId="40"/>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5FBF54-8AE4-E14A-9F1D-0E0E7752897F}" name="Table225" displayName="Table225" ref="A4:E17" totalsRowShown="0" headerRowDxfId="39" dataDxfId="37" headerRowBorderDxfId="38">
  <autoFilter ref="A4:E17" xr:uid="{DDCF901B-4D20-324C-8EB1-0247C6B22253}"/>
  <tableColumns count="5">
    <tableColumn id="1" xr3:uid="{FDD1591F-94D2-5943-92F9-89D5FD271BB4}" name="Variable Name" dataDxfId="36"/>
    <tableColumn id="2" xr3:uid="{6BFBFFD3-D7E5-9E42-B38C-C359E78DF040}" name="Value" dataDxfId="35"/>
    <tableColumn id="3" xr3:uid="{A5B8CD6A-921E-6543-9450-48AA9ACCC4FC}" name="Unit" dataDxfId="34"/>
    <tableColumn id="4" xr3:uid="{44FB2B44-28B1-B64C-8CCE-06B90063A76E}" name="Note" dataDxfId="33"/>
    <tableColumn id="5" xr3:uid="{DD5F31F4-30AF-4506-857E-2DFEEE05B137}" name="Source" dataDxfId="32"/>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408704-B6D6-A04C-A99E-1BDB656E4597}" name="Table276" displayName="Table276" ref="A32:E37" totalsRowShown="0" headerRowDxfId="31" dataDxfId="29" headerRowBorderDxfId="30">
  <autoFilter ref="A32:E37" xr:uid="{4F9FCE47-372E-3B4E-967B-528098BF2169}"/>
  <tableColumns count="5">
    <tableColumn id="1" xr3:uid="{1B900C70-3305-E34F-8B64-4759A0012AFA}" name="Metric" dataDxfId="28"/>
    <tableColumn id="2" xr3:uid="{8807DF05-BBAD-E14D-8F70-9A310655EDFF}" name="Definitions " dataDxfId="27"/>
    <tableColumn id="3" xr3:uid="{51EAB81E-F199-014A-B54F-A120A61F3870}" name="2030" dataDxfId="26">
      <calculatedColumnFormula>C26</calculatedColumnFormula>
    </tableColumn>
    <tableColumn id="4" xr3:uid="{16123A6A-DEC9-B04A-B545-258F4B860C86}" name="2040" dataDxfId="25">
      <calculatedColumnFormula>D26</calculatedColumnFormula>
    </tableColumn>
    <tableColumn id="5" xr3:uid="{A82D7739-3AA7-F94A-8052-30C7BB57492A}" name="2050" dataDxfId="24">
      <calculatedColumnFormula>E26</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FA90D81-E017-4727-9004-CF88C6CB90E0}" name="Table2347" displayName="Table2347" ref="A22:E27" totalsRowShown="0" headerRowDxfId="23" dataDxfId="21" headerRowBorderDxfId="22">
  <autoFilter ref="A22:E27" xr:uid="{5D788ECF-A3C4-234C-A952-73C300B02214}"/>
  <tableColumns count="5">
    <tableColumn id="1" xr3:uid="{FF690E09-9ACE-476A-AD52-137CF33719FB}" name="Scope" dataDxfId="20"/>
    <tableColumn id="3" xr3:uid="{206CA7DC-8391-4B63-A4EB-BDCB9AFF73D9}" name="Current Emissions (tCO₂e)" dataDxfId="19"/>
    <tableColumn id="4" xr3:uid="{8A4B15C5-8B33-4621-99E2-9C1DA4CEF5FE}" name="2030 Emissions  (tCO₂e)" dataDxfId="18">
      <calculatedColumnFormula>SUM(D17:D22)</calculatedColumnFormula>
    </tableColumn>
    <tableColumn id="2" xr3:uid="{05A01ACF-21B4-4BB9-9CF2-45A1AACE6F9D}" name="2040 Emissions  (tCO₂e)" dataDxfId="17">
      <calculatedColumnFormula>Table2347[[#This Row],[Current Emissions (tCO₂e)]]*$B$9</calculatedColumnFormula>
    </tableColumn>
    <tableColumn id="5" xr3:uid="{6F8C9642-CE91-4BE5-90C3-AE2F5761ABE0}" name="2050 Emissions  (tCO₂e)" dataDxfId="16"/>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17B9490-1C79-4619-A9E8-C7E5C4CB65DC}" name="Table2258" displayName="Table2258" ref="A4:E17" totalsRowShown="0" headerRowDxfId="15" dataDxfId="13" headerRowBorderDxfId="14">
  <autoFilter ref="A4:E17" xr:uid="{DDCF901B-4D20-324C-8EB1-0247C6B22253}"/>
  <tableColumns count="5">
    <tableColumn id="1" xr3:uid="{214D0D8B-DAF7-46D7-A381-2A793A2FD4B2}" name="Variable Name" dataDxfId="12"/>
    <tableColumn id="2" xr3:uid="{504C3496-4C88-4A58-97D9-4B14A7DD45A3}" name="Value" dataDxfId="11"/>
    <tableColumn id="3" xr3:uid="{CB63BFB5-DA55-4635-8EC3-EFB062AE3E29}" name="Unit" dataDxfId="10"/>
    <tableColumn id="4" xr3:uid="{E89D2D50-CC68-4309-9055-915AFEDE8DEC}" name="Note" dataDxfId="9"/>
    <tableColumn id="5" xr3:uid="{B7257970-C701-4410-9CF0-BB83875A95A4}" name="Source" dataDxfId="8"/>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31676FE-3A3C-4C8C-8460-5EDEB1F2D077}" name="Table2769" displayName="Table2769" ref="A32:E37" totalsRowShown="0" headerRowDxfId="7" dataDxfId="5" headerRowBorderDxfId="6">
  <autoFilter ref="A32:E37" xr:uid="{4F9FCE47-372E-3B4E-967B-528098BF2169}"/>
  <tableColumns count="5">
    <tableColumn id="1" xr3:uid="{7364846C-51E3-42A0-990E-FFA2E3C8DF9F}" name="Metric" dataDxfId="4"/>
    <tableColumn id="2" xr3:uid="{768C05DC-33B2-4517-B6A0-196A719A086F}" name="Definitions " dataDxfId="3"/>
    <tableColumn id="3" xr3:uid="{0172D690-3DED-4D4F-B19F-B72D08033344}" name="2030" dataDxfId="2">
      <calculatedColumnFormula>C26</calculatedColumnFormula>
    </tableColumn>
    <tableColumn id="4" xr3:uid="{774F467D-A4FD-413E-AD20-B8F3F08753CB}" name="2040" dataDxfId="1">
      <calculatedColumnFormula>D26</calculatedColumnFormula>
    </tableColumn>
    <tableColumn id="5" xr3:uid="{ADFA2670-36C7-4A39-8530-161AE3A23FCE}" name="2050" dataDxfId="0">
      <calculatedColumnFormula>E26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8CCD54E-480C-7642-849E-73B9B546DBC8}" name="Table11" displayName="Table11" ref="A5:C14" totalsRowShown="0" headerRowDxfId="103" dataDxfId="101" headerRowBorderDxfId="102">
  <autoFilter ref="A5:C14" xr:uid="{88CCD54E-480C-7642-849E-73B9B546DBC8}"/>
  <tableColumns count="3">
    <tableColumn id="2" xr3:uid="{F2430EE8-6068-7E40-92CD-333C80C1EC5B}" name="Field" dataDxfId="100"/>
    <tableColumn id="3" xr3:uid="{7961DB4C-315F-E343-A6B9-628B8911B8BF}" name="Question" dataDxfId="99"/>
    <tableColumn id="4" xr3:uid="{4BE7FE30-AD08-5E4E-99C9-4866E0F2B6FE}" name="Answer" dataDxfId="9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F8B7F1B-BD07-B644-B6B5-146B9D8D95D6}" name="Table18" displayName="Table18" ref="A16:C33" totalsRowShown="0" headerRowDxfId="97" dataDxfId="95" headerRowBorderDxfId="96">
  <autoFilter ref="A16:C33" xr:uid="{FF8B7F1B-BD07-B644-B6B5-146B9D8D95D6}"/>
  <tableColumns count="3">
    <tableColumn id="1" xr3:uid="{F21AC204-9BA6-E04A-A98E-D67180399CE5}" name="Scope" dataDxfId="94"/>
    <tableColumn id="2" xr3:uid="{26851CB4-C8C3-994C-A1CC-F2E5C9B48599}" name="Category" dataDxfId="93"/>
    <tableColumn id="3" xr3:uid="{2F4C3D98-4AFB-1146-93F1-9BD42B38D05D}" name="tCO₂e" dataDxfId="92" dataCellStyle="Comma"/>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856545-D651-B54D-960F-4B4E3B6E7D95}" name="Table1" displayName="Table1" ref="A10:C17" totalsRowShown="0" headerRowDxfId="91" headerRowBorderDxfId="90">
  <autoFilter ref="A10:C17" xr:uid="{CB856545-D651-B54D-960F-4B4E3B6E7D95}"/>
  <tableColumns count="3">
    <tableColumn id="1" xr3:uid="{0C022F1A-5397-6445-BDB4-E3EA303B74D7}" name="Category" dataDxfId="89"/>
    <tableColumn id="2" xr3:uid="{A70ACF76-8406-4141-8274-473FE85079FC}" name="Key Question" dataDxfId="88"/>
    <tableColumn id="3" xr3:uid="{763CDE70-4D84-A544-9EE1-A980C0676EB5}" name="Answer" dataDxfId="8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DC4484-065B-7B4F-9071-E061F5FFA119}" name="Table2" displayName="Table2" ref="A14:H17" totalsRowShown="0" headerRowDxfId="86" dataDxfId="85">
  <autoFilter ref="A14:H17" xr:uid="{D1DC4484-065B-7B4F-9071-E061F5FFA119}"/>
  <tableColumns count="8">
    <tableColumn id="1" xr3:uid="{B6956DB4-98EF-7440-A324-67FD544964AC}" name="Scenario Name" dataDxfId="84"/>
    <tableColumn id="2" xr3:uid="{609996ED-F100-0248-BCB5-16F8FF7C7D09}" name="Temperature Pathway" dataDxfId="83"/>
    <tableColumn id="3" xr3:uid="{1293916D-1502-4C4B-922F-BC1B50CE1BBA}" name="Source" dataDxfId="82"/>
    <tableColumn id="4" xr3:uid="{C5DDEA5E-B810-694D-A2CC-431239FD3270}" name="Key Assumptions" dataDxfId="81"/>
    <tableColumn id="5" xr3:uid="{E728FCD8-4FCE-824D-8FCE-32E43175C6BA}" name="Transition Risk" dataDxfId="80"/>
    <tableColumn id="6" xr3:uid="{E55C392F-121C-CD4C-B577-356B885D1016}" name="Physical Risk" dataDxfId="79"/>
    <tableColumn id="7" xr3:uid="{FD8CC358-033A-4A48-93AE-03BC7C6C66AF}" name="Recommended Industries" dataDxfId="78"/>
    <tableColumn id="8" xr3:uid="{9F6BC381-3754-6E4E-9F27-895C25F5E67C}" name="Recommneded Boundaries" dataDxfId="7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CF091AB-377D-7140-83FF-13EB71929582}" name="Table9" displayName="Table9" ref="A4:B9" totalsRowShown="0" headerRowDxfId="76" dataDxfId="74" headerRowBorderDxfId="75">
  <autoFilter ref="A4:B9" xr:uid="{6CF091AB-377D-7140-83FF-13EB71929582}"/>
  <tableColumns count="2">
    <tableColumn id="1" xr3:uid="{62D85916-9650-5D4F-AF13-B1811CABAFF4}" name="Requirement" dataDxfId="73"/>
    <tableColumn id="2" xr3:uid="{CD607870-8C8E-894B-8CA6-BDE2A51BBF51}" name="What It Means" dataDxfId="72"/>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D788ECF-A3C4-234C-A952-73C300B02214}" name="Table23" displayName="Table23" ref="A22:E27" totalsRowShown="0" headerRowDxfId="71" dataDxfId="69" headerRowBorderDxfId="70">
  <autoFilter ref="A22:E27" xr:uid="{5D788ECF-A3C4-234C-A952-73C300B02214}"/>
  <tableColumns count="5">
    <tableColumn id="1" xr3:uid="{05F5A3F8-E895-7D44-A493-234F2CA2A5BA}" name="Scope" dataDxfId="68"/>
    <tableColumn id="3" xr3:uid="{C0A0B301-B28D-B442-B0BB-B7E042B060CF}" name="Current Emissions (tCO₂e)" dataDxfId="67"/>
    <tableColumn id="4" xr3:uid="{1C1F095A-3D9A-1149-AB0E-69D52A341E04}" name="2030 Emissions  (tCO₂e)" dataDxfId="66">
      <calculatedColumnFormula>SUM(D17:D22)</calculatedColumnFormula>
    </tableColumn>
    <tableColumn id="2" xr3:uid="{C36DC399-51F1-5D48-A14F-0CE05925F559}" name="2040 Emissions  (tCO₂e)" dataDxfId="65">
      <calculatedColumnFormula>Table23[[#This Row],[Current Emissions (tCO₂e)]]*$B$9</calculatedColumnFormula>
    </tableColumn>
    <tableColumn id="5" xr3:uid="{66EF15D5-5A40-B942-94ED-199AEB2FEBEF}" name="2050 Emissions  (tCO₂e)" dataDxfId="64"/>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DCF901B-4D20-324C-8EB1-0247C6B22253}" name="Table22" displayName="Table22" ref="A4:E17" totalsRowShown="0" headerRowDxfId="63" dataDxfId="61" headerRowBorderDxfId="62">
  <autoFilter ref="A4:E17" xr:uid="{DDCF901B-4D20-324C-8EB1-0247C6B22253}"/>
  <tableColumns count="5">
    <tableColumn id="1" xr3:uid="{E812FDDE-0FB3-774E-88AF-0BA32AEC9DE2}" name="Variable Name" dataDxfId="60"/>
    <tableColumn id="2" xr3:uid="{0309BF0D-3D78-7844-91B4-706CE22B35F3}" name="Value" dataDxfId="59"/>
    <tableColumn id="3" xr3:uid="{862E1441-00F1-034E-AC96-36995AA4211A}" name="Unit" dataDxfId="58"/>
    <tableColumn id="4" xr3:uid="{69BA7A4E-13A9-4052-8236-BA60CC9D0E96}" name="Note" dataDxfId="57"/>
    <tableColumn id="5" xr3:uid="{2CDF0275-197E-440A-88A7-9D48F60BBA13}" name="Source" dataDxfId="56"/>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FCE47-372E-3B4E-967B-528098BF2169}" name="Table27" displayName="Table27" ref="A32:E37" totalsRowShown="0" headerRowDxfId="55" dataDxfId="53" headerRowBorderDxfId="54">
  <autoFilter ref="A32:E37" xr:uid="{4F9FCE47-372E-3B4E-967B-528098BF2169}"/>
  <tableColumns count="5">
    <tableColumn id="1" xr3:uid="{FECDC3EE-5102-7744-BFB1-B81BE22C43F7}" name="Metric" dataDxfId="52"/>
    <tableColumn id="2" xr3:uid="{00A325F7-B2E0-F149-8D8F-26A1A2795A2F}" name="Definitions " dataDxfId="51"/>
    <tableColumn id="3" xr3:uid="{49EEDDEC-E6DA-F745-90CD-846AEF885015}" name="2030" dataDxfId="50">
      <calculatedColumnFormula>C26</calculatedColumnFormula>
    </tableColumn>
    <tableColumn id="4" xr3:uid="{6E847816-D134-834B-9113-0BCE2B889508}" name="2040" dataDxfId="49">
      <calculatedColumnFormula>D26</calculatedColumnFormula>
    </tableColumn>
    <tableColumn id="5" xr3:uid="{44BD6253-826A-A449-8555-33A020F1A4C2}" name="2050" dataDxfId="48">
      <calculatedColumnFormula>E26</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Avarni_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8" Type="http://schemas.openxmlformats.org/officeDocument/2006/relationships/hyperlink" Target="https://iea.blob.core.windows.net/assets/deebef5d-0c34-4539-9d0c-10b13d840027/NetZeroby2050-ARoadmapfortheGlobalEnergySector_CORR.pdf" TargetMode="External"/><Relationship Id="rId3" Type="http://schemas.openxmlformats.org/officeDocument/2006/relationships/hyperlink" Target="https://iea.blob.core.windows.net/assets/deebef5d-0c34-4539-9d0c-10b13d840027/NetZeroby2050-ARoadmapfortheGlobalEnergySector_CORR.pdf" TargetMode="External"/><Relationship Id="rId7" Type="http://schemas.openxmlformats.org/officeDocument/2006/relationships/hyperlink" Target="https://iea.blob.core.windows.net/assets/deebef5d-0c34-4539-9d0c-10b13d840027/NetZeroby2050-ARoadmapfortheGlobalEnergySector_CORR.pdf" TargetMode="External"/><Relationship Id="rId12" Type="http://schemas.openxmlformats.org/officeDocument/2006/relationships/table" Target="../tables/table9.xml"/><Relationship Id="rId2" Type="http://schemas.openxmlformats.org/officeDocument/2006/relationships/hyperlink" Target="https://iea.blob.core.windows.net/assets/deebef5d-0c34-4539-9d0c-10b13d840027/NetZeroby2050-ARoadmapfortheGlobalEnergySector_CORR.pdf" TargetMode="External"/><Relationship Id="rId1" Type="http://schemas.openxmlformats.org/officeDocument/2006/relationships/hyperlink" Target="https://iea.blob.core.windows.net/assets/deebef5d-0c34-4539-9d0c-10b13d840027/NetZeroby2050-ARoadmapfortheGlobalEnergySector_CORR.pdf" TargetMode="External"/><Relationship Id="rId6" Type="http://schemas.openxmlformats.org/officeDocument/2006/relationships/hyperlink" Target="https://iea.blob.core.windows.net/assets/deebef5d-0c34-4539-9d0c-10b13d840027/NetZeroby2050-ARoadmapfortheGlobalEnergySector_CORR.pdf" TargetMode="External"/><Relationship Id="rId11" Type="http://schemas.openxmlformats.org/officeDocument/2006/relationships/table" Target="../tables/table8.xml"/><Relationship Id="rId5" Type="http://schemas.openxmlformats.org/officeDocument/2006/relationships/hyperlink" Target="https://iea.blob.core.windows.net/assets/deebef5d-0c34-4539-9d0c-10b13d840027/NetZeroby2050-ARoadmapfortheGlobalEnergySector_CORR.pdf" TargetMode="External"/><Relationship Id="rId10" Type="http://schemas.openxmlformats.org/officeDocument/2006/relationships/table" Target="../tables/table7.xml"/><Relationship Id="rId4" Type="http://schemas.openxmlformats.org/officeDocument/2006/relationships/hyperlink" Target="https://iea.blob.core.windows.net/assets/deebef5d-0c34-4539-9d0c-10b13d840027/NetZeroby2050-ARoadmapfortheGlobalEnergySector_CORR.pdf" TargetMode="External"/><Relationship Id="rId9" Type="http://schemas.openxmlformats.org/officeDocument/2006/relationships/hyperlink" Target="https://iea.blob.core.windows.net/assets/deebef5d-0c34-4539-9d0c-10b13d840027/NetZeroby2050-ARoadmapfortheGlobalEnergySector_CORR.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ata.ece.iiasa.ac.at/ssp/" TargetMode="External"/><Relationship Id="rId3" Type="http://schemas.openxmlformats.org/officeDocument/2006/relationships/hyperlink" Target="https://www.ngfs.net/system/files/2025-01/NGFS%20Climate%20Scenarios%20Technical%20Documentation.pdf" TargetMode="External"/><Relationship Id="rId7" Type="http://schemas.openxmlformats.org/officeDocument/2006/relationships/hyperlink" Target="https://data.ece.iiasa.ac.at/ssp/" TargetMode="External"/><Relationship Id="rId12" Type="http://schemas.openxmlformats.org/officeDocument/2006/relationships/table" Target="../tables/table12.xml"/><Relationship Id="rId2" Type="http://schemas.openxmlformats.org/officeDocument/2006/relationships/hyperlink" Target="https://www.ngfs.net/system/files/2025-01/NGFS%20Climate%20Scenarios%20Technical%20Documentation.pdf" TargetMode="External"/><Relationship Id="rId1" Type="http://schemas.openxmlformats.org/officeDocument/2006/relationships/hyperlink" Target="https://www.ngfs.net/system/files/2025-01/NGFS%20Climate%20Scenarios%20Technical%20Documentation.pdf" TargetMode="External"/><Relationship Id="rId6" Type="http://schemas.openxmlformats.org/officeDocument/2006/relationships/hyperlink" Target="https://www.ngfs.net/system/files/2025-01/NGFS%20Climate%20Scenarios%20Technical%20Documentation.pdf" TargetMode="External"/><Relationship Id="rId11" Type="http://schemas.openxmlformats.org/officeDocument/2006/relationships/table" Target="../tables/table11.xml"/><Relationship Id="rId5" Type="http://schemas.openxmlformats.org/officeDocument/2006/relationships/hyperlink" Target="https://www.ngfs.net/system/files/2025-01/NGFS%20Climate%20Scenarios%20Technical%20Documentation.pdf" TargetMode="External"/><Relationship Id="rId10" Type="http://schemas.openxmlformats.org/officeDocument/2006/relationships/table" Target="../tables/table10.xml"/><Relationship Id="rId4" Type="http://schemas.openxmlformats.org/officeDocument/2006/relationships/hyperlink" Target="https://www.ngfs.net/system/files/2025-01/NGFS%20Climate%20Scenarios%20Technical%20Documentation.pdf" TargetMode="External"/><Relationship Id="rId9" Type="http://schemas.openxmlformats.org/officeDocument/2006/relationships/hyperlink" Target="https://data.ece.iiasa.ac.at/ss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ourworldindata.org/explorers/ipcc-scenarios?country=~SSP1+-+2.6&amp;Metric=GDP&amp;Rate=Per+capita&amp;Region=Global" TargetMode="External"/><Relationship Id="rId3" Type="http://schemas.openxmlformats.org/officeDocument/2006/relationships/hyperlink" Target="https://www.ngfs.net/system/files/2025-01/NGFS%20Climate%20Scenarios%20Technical%20Documentation.pdf" TargetMode="External"/><Relationship Id="rId7" Type="http://schemas.openxmlformats.org/officeDocument/2006/relationships/hyperlink" Target="https://ourworldindata.org/explorers/ipcc-scenarios?country=~SSP1+-+2.6&amp;Metric=GDP&amp;Rate=Per+capita&amp;Region=Global" TargetMode="External"/><Relationship Id="rId12" Type="http://schemas.openxmlformats.org/officeDocument/2006/relationships/table" Target="../tables/table15.xml"/><Relationship Id="rId2" Type="http://schemas.openxmlformats.org/officeDocument/2006/relationships/hyperlink" Target="https://www.ngfs.net/system/files/2025-01/NGFS%20Climate%20Scenarios%20Technical%20Documentation.pdf" TargetMode="External"/><Relationship Id="rId1" Type="http://schemas.openxmlformats.org/officeDocument/2006/relationships/hyperlink" Target="https://www.ngfs.net/system/files/2025-01/NGFS%20Climate%20Scenarios%20Technical%20Documentation.pdf" TargetMode="External"/><Relationship Id="rId6" Type="http://schemas.openxmlformats.org/officeDocument/2006/relationships/hyperlink" Target="https://ourworldindata.org/explorers/ipcc-scenarios?country=~SSP1+-+2.6&amp;Metric=GDP&amp;Rate=Per+capita&amp;Region=Global" TargetMode="External"/><Relationship Id="rId11" Type="http://schemas.openxmlformats.org/officeDocument/2006/relationships/table" Target="../tables/table14.xml"/><Relationship Id="rId5" Type="http://schemas.openxmlformats.org/officeDocument/2006/relationships/hyperlink" Target="https://ourworldindata.org/explorers/ipcc-scenarios?country=~SSP1+-+2.6&amp;Metric=GDP&amp;Rate=Per+capita&amp;Region=Global" TargetMode="External"/><Relationship Id="rId10" Type="http://schemas.openxmlformats.org/officeDocument/2006/relationships/table" Target="../tables/table13.xml"/><Relationship Id="rId4" Type="http://schemas.openxmlformats.org/officeDocument/2006/relationships/hyperlink" Target="https://ourworldindata.org/explorers/ipcc-scenarios?country=~SSP1+-+2.6&amp;Metric=GDP&amp;Rate=Per+capita&amp;Region=Global" TargetMode="External"/><Relationship Id="rId9" Type="http://schemas.openxmlformats.org/officeDocument/2006/relationships/hyperlink" Target="https://ourworldindata.org/explorers/ipcc-scenarios?country=~SSP1+-+2.6&amp;Metric=GDP&amp;Rate=Per+capita&amp;Region=Glob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1EA2-6232-7647-82BF-1631530F4F04}">
  <dimension ref="A1:D44"/>
  <sheetViews>
    <sheetView showGridLines="0" tabSelected="1" zoomScale="75" workbookViewId="0"/>
  </sheetViews>
  <sheetFormatPr baseColWidth="10" defaultColWidth="10.83203125" defaultRowHeight="16" x14ac:dyDescent="0.2"/>
  <cols>
    <col min="1" max="1" width="130.1640625" style="13" customWidth="1"/>
    <col min="2" max="2" width="10.83203125" style="13"/>
    <col min="3" max="3" width="12" style="13" customWidth="1"/>
    <col min="4" max="16384" width="10.83203125" style="13"/>
  </cols>
  <sheetData>
    <row r="1" spans="1:4" ht="35" x14ac:dyDescent="0.2">
      <c r="A1" s="17" t="s">
        <v>211</v>
      </c>
    </row>
    <row r="3" spans="1:4" ht="21" thickBot="1" x14ac:dyDescent="0.25">
      <c r="A3" s="19" t="s">
        <v>212</v>
      </c>
      <c r="C3" s="46"/>
      <c r="D3" s="46"/>
    </row>
    <row r="4" spans="1:4" ht="116" customHeight="1" thickTop="1" x14ac:dyDescent="0.2">
      <c r="A4" s="20" t="s">
        <v>0</v>
      </c>
    </row>
    <row r="5" spans="1:4" x14ac:dyDescent="0.2">
      <c r="A5" s="14"/>
    </row>
    <row r="6" spans="1:4" s="14" customFormat="1" ht="21" thickBot="1" x14ac:dyDescent="0.25">
      <c r="A6" s="19" t="s">
        <v>213</v>
      </c>
    </row>
    <row r="7" spans="1:4" ht="197" customHeight="1" thickTop="1" x14ac:dyDescent="0.2">
      <c r="A7" s="20" t="s">
        <v>240</v>
      </c>
    </row>
    <row r="8" spans="1:4" ht="17" thickBot="1" x14ac:dyDescent="0.25"/>
    <row r="9" spans="1:4" ht="22" thickTop="1" thickBot="1" x14ac:dyDescent="0.25">
      <c r="A9" s="18" t="s">
        <v>1</v>
      </c>
    </row>
    <row r="10" spans="1:4" ht="15.75" customHeight="1" thickTop="1" x14ac:dyDescent="0.2">
      <c r="A10" s="43" t="s">
        <v>241</v>
      </c>
    </row>
    <row r="11" spans="1:4" ht="16" customHeight="1" x14ac:dyDescent="0.2">
      <c r="A11" s="44"/>
    </row>
    <row r="12" spans="1:4" ht="16" customHeight="1" x14ac:dyDescent="0.2">
      <c r="A12" s="44"/>
    </row>
    <row r="13" spans="1:4" ht="16" customHeight="1" x14ac:dyDescent="0.2">
      <c r="A13" s="44"/>
    </row>
    <row r="14" spans="1:4" ht="16" customHeight="1" x14ac:dyDescent="0.2">
      <c r="A14" s="44"/>
    </row>
    <row r="15" spans="1:4" ht="16" customHeight="1" x14ac:dyDescent="0.2">
      <c r="A15" s="44"/>
    </row>
    <row r="16" spans="1:4" ht="85" customHeight="1" thickBot="1" x14ac:dyDescent="0.25">
      <c r="A16" s="45"/>
    </row>
    <row r="17" spans="1:1" ht="18" thickTop="1" thickBot="1" x14ac:dyDescent="0.25"/>
    <row r="18" spans="1:1" ht="21" thickTop="1" x14ac:dyDescent="0.2">
      <c r="A18" s="18" t="s">
        <v>214</v>
      </c>
    </row>
    <row r="19" spans="1:1" x14ac:dyDescent="0.2">
      <c r="A19" s="15" t="s">
        <v>2</v>
      </c>
    </row>
    <row r="20" spans="1:1" x14ac:dyDescent="0.2">
      <c r="A20" s="16" t="s">
        <v>3</v>
      </c>
    </row>
    <row r="21" spans="1:1" ht="17" thickBot="1" x14ac:dyDescent="0.25"/>
    <row r="22" spans="1:1" ht="22" thickTop="1" thickBot="1" x14ac:dyDescent="0.25">
      <c r="A22" s="18" t="s">
        <v>4</v>
      </c>
    </row>
    <row r="23" spans="1:1" ht="16" customHeight="1" thickTop="1" x14ac:dyDescent="0.2">
      <c r="A23" s="47" t="s">
        <v>210</v>
      </c>
    </row>
    <row r="24" spans="1:1" x14ac:dyDescent="0.2">
      <c r="A24" s="48"/>
    </row>
    <row r="25" spans="1:1" x14ac:dyDescent="0.2">
      <c r="A25" s="48"/>
    </row>
    <row r="26" spans="1:1" x14ac:dyDescent="0.2">
      <c r="A26" s="48"/>
    </row>
    <row r="27" spans="1:1" x14ac:dyDescent="0.2">
      <c r="A27" s="48"/>
    </row>
    <row r="28" spans="1:1" x14ac:dyDescent="0.2">
      <c r="A28" s="48"/>
    </row>
    <row r="29" spans="1:1" x14ac:dyDescent="0.2">
      <c r="A29" s="48"/>
    </row>
    <row r="30" spans="1:1" x14ac:dyDescent="0.2">
      <c r="A30" s="48"/>
    </row>
    <row r="31" spans="1:1" x14ac:dyDescent="0.2">
      <c r="A31" s="48"/>
    </row>
    <row r="32" spans="1:1" x14ac:dyDescent="0.2">
      <c r="A32" s="48"/>
    </row>
    <row r="33" spans="1:1" ht="17" customHeight="1" x14ac:dyDescent="0.2">
      <c r="A33" s="48"/>
    </row>
    <row r="44" spans="1:1" ht="17" customHeight="1" x14ac:dyDescent="0.2"/>
  </sheetData>
  <mergeCells count="3">
    <mergeCell ref="A10:A16"/>
    <mergeCell ref="C3:D3"/>
    <mergeCell ref="A23:A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showGridLines="0" zoomScale="86" workbookViewId="0"/>
  </sheetViews>
  <sheetFormatPr baseColWidth="10" defaultColWidth="8.83203125" defaultRowHeight="15" x14ac:dyDescent="0.2"/>
  <cols>
    <col min="1" max="1" width="69.1640625" bestFit="1" customWidth="1"/>
    <col min="2" max="2" width="160.5" bestFit="1" customWidth="1"/>
  </cols>
  <sheetData>
    <row r="1" spans="1:2" ht="35" x14ac:dyDescent="0.2">
      <c r="A1" s="17" t="s">
        <v>220</v>
      </c>
    </row>
    <row r="2" spans="1:2" ht="16" customHeight="1" x14ac:dyDescent="0.2">
      <c r="A2" s="17"/>
    </row>
    <row r="3" spans="1:2" ht="18" customHeight="1" x14ac:dyDescent="0.2">
      <c r="A3" s="21" t="s">
        <v>5</v>
      </c>
      <c r="B3" s="21" t="s">
        <v>6</v>
      </c>
    </row>
    <row r="4" spans="1:2" ht="16" x14ac:dyDescent="0.2">
      <c r="A4" s="24" t="s">
        <v>7</v>
      </c>
      <c r="B4" s="23" t="s">
        <v>8</v>
      </c>
    </row>
    <row r="5" spans="1:2" ht="16" x14ac:dyDescent="0.2">
      <c r="A5" s="25" t="s">
        <v>9</v>
      </c>
      <c r="B5" s="22" t="s">
        <v>10</v>
      </c>
    </row>
    <row r="6" spans="1:2" ht="16" x14ac:dyDescent="0.2">
      <c r="A6" s="24" t="s">
        <v>11</v>
      </c>
      <c r="B6" s="23" t="s">
        <v>12</v>
      </c>
    </row>
    <row r="7" spans="1:2" ht="16" x14ac:dyDescent="0.2">
      <c r="A7" s="25" t="s">
        <v>13</v>
      </c>
      <c r="B7" s="22" t="s">
        <v>14</v>
      </c>
    </row>
    <row r="8" spans="1:2" ht="16" x14ac:dyDescent="0.2">
      <c r="A8" s="24" t="s">
        <v>15</v>
      </c>
      <c r="B8" s="23" t="s">
        <v>16</v>
      </c>
    </row>
    <row r="9" spans="1:2" ht="16" x14ac:dyDescent="0.2">
      <c r="A9" s="25" t="s">
        <v>17</v>
      </c>
      <c r="B9" s="22" t="s">
        <v>18</v>
      </c>
    </row>
    <row r="10" spans="1:2" ht="16" x14ac:dyDescent="0.2">
      <c r="A10" s="24" t="s">
        <v>19</v>
      </c>
      <c r="B10" s="23" t="s">
        <v>20</v>
      </c>
    </row>
    <row r="11" spans="1:2" ht="16" x14ac:dyDescent="0.2">
      <c r="A11" s="25" t="s">
        <v>21</v>
      </c>
      <c r="B11" s="22" t="s">
        <v>22</v>
      </c>
    </row>
    <row r="12" spans="1:2" ht="16" x14ac:dyDescent="0.2">
      <c r="A12" s="24" t="s">
        <v>23</v>
      </c>
      <c r="B12" s="23" t="s">
        <v>24</v>
      </c>
    </row>
    <row r="13" spans="1:2" ht="16" x14ac:dyDescent="0.2">
      <c r="A13" s="25" t="s">
        <v>25</v>
      </c>
      <c r="B13" s="22" t="s">
        <v>26</v>
      </c>
    </row>
    <row r="14" spans="1:2" ht="16" x14ac:dyDescent="0.2">
      <c r="A14" s="24" t="s">
        <v>27</v>
      </c>
      <c r="B14" s="23" t="s">
        <v>28</v>
      </c>
    </row>
    <row r="15" spans="1:2" ht="16" x14ac:dyDescent="0.2">
      <c r="A15" s="25" t="s">
        <v>29</v>
      </c>
      <c r="B15" s="22" t="s">
        <v>30</v>
      </c>
    </row>
    <row r="16" spans="1:2" ht="16" x14ac:dyDescent="0.2">
      <c r="A16" s="24" t="s">
        <v>31</v>
      </c>
      <c r="B16" s="23" t="s">
        <v>32</v>
      </c>
    </row>
    <row r="17" spans="1:2" ht="16" x14ac:dyDescent="0.2">
      <c r="A17" s="25" t="s">
        <v>33</v>
      </c>
      <c r="B17" s="22" t="s">
        <v>34</v>
      </c>
    </row>
  </sheetData>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3"/>
  <sheetViews>
    <sheetView showGridLines="0" zoomScale="91" workbookViewId="0">
      <selection sqref="A1:B1"/>
    </sheetView>
  </sheetViews>
  <sheetFormatPr baseColWidth="10" defaultColWidth="8.83203125" defaultRowHeight="15" x14ac:dyDescent="0.2"/>
  <cols>
    <col min="1" max="1" width="21.6640625" customWidth="1"/>
    <col min="2" max="3" width="80.33203125" bestFit="1" customWidth="1"/>
    <col min="4" max="4" width="32.1640625" bestFit="1" customWidth="1"/>
  </cols>
  <sheetData>
    <row r="1" spans="1:3" ht="36" thickBot="1" x14ac:dyDescent="0.25">
      <c r="A1" s="51" t="s">
        <v>215</v>
      </c>
      <c r="B1" s="51"/>
    </row>
    <row r="2" spans="1:3" ht="132" customHeight="1" thickTop="1" thickBot="1" x14ac:dyDescent="0.25">
      <c r="A2" s="49" t="s">
        <v>35</v>
      </c>
      <c r="B2" s="50"/>
    </row>
    <row r="3" spans="1:3" ht="16" thickTop="1" x14ac:dyDescent="0.2"/>
    <row r="5" spans="1:3" ht="19" customHeight="1" x14ac:dyDescent="0.2">
      <c r="A5" s="21" t="s">
        <v>36</v>
      </c>
      <c r="B5" s="21" t="s">
        <v>37</v>
      </c>
      <c r="C5" s="21" t="s">
        <v>38</v>
      </c>
    </row>
    <row r="6" spans="1:3" x14ac:dyDescent="0.2">
      <c r="A6" s="14" t="s">
        <v>39</v>
      </c>
      <c r="B6" s="14" t="s">
        <v>40</v>
      </c>
      <c r="C6" s="26" t="s">
        <v>41</v>
      </c>
    </row>
    <row r="7" spans="1:3" x14ac:dyDescent="0.2">
      <c r="A7" s="14" t="s">
        <v>42</v>
      </c>
      <c r="B7" s="14" t="s">
        <v>43</v>
      </c>
      <c r="C7" s="26" t="s">
        <v>44</v>
      </c>
    </row>
    <row r="8" spans="1:3" x14ac:dyDescent="0.2">
      <c r="A8" s="14" t="s">
        <v>45</v>
      </c>
      <c r="B8" s="14" t="s">
        <v>46</v>
      </c>
      <c r="C8" s="26" t="s">
        <v>47</v>
      </c>
    </row>
    <row r="9" spans="1:3" x14ac:dyDescent="0.2">
      <c r="A9" s="14" t="s">
        <v>48</v>
      </c>
      <c r="B9" s="14" t="s">
        <v>49</v>
      </c>
      <c r="C9" s="26" t="s">
        <v>50</v>
      </c>
    </row>
    <row r="10" spans="1:3" x14ac:dyDescent="0.2">
      <c r="A10" s="14" t="s">
        <v>51</v>
      </c>
      <c r="B10" s="14" t="s">
        <v>52</v>
      </c>
      <c r="C10" s="26" t="s">
        <v>53</v>
      </c>
    </row>
    <row r="11" spans="1:3" x14ac:dyDescent="0.2">
      <c r="A11" s="14" t="s">
        <v>54</v>
      </c>
      <c r="B11" s="14" t="s">
        <v>55</v>
      </c>
      <c r="C11" s="26" t="s">
        <v>56</v>
      </c>
    </row>
    <row r="12" spans="1:3" x14ac:dyDescent="0.2">
      <c r="A12" s="14" t="s">
        <v>57</v>
      </c>
      <c r="B12" s="14" t="s">
        <v>58</v>
      </c>
      <c r="C12" s="27">
        <v>100000000</v>
      </c>
    </row>
    <row r="13" spans="1:3" x14ac:dyDescent="0.2">
      <c r="A13" s="14" t="s">
        <v>59</v>
      </c>
      <c r="B13" s="14" t="s">
        <v>60</v>
      </c>
      <c r="C13" s="27">
        <v>30000000</v>
      </c>
    </row>
    <row r="14" spans="1:3" x14ac:dyDescent="0.2">
      <c r="A14" s="14" t="s">
        <v>61</v>
      </c>
      <c r="B14" s="14" t="s">
        <v>62</v>
      </c>
      <c r="C14" s="27">
        <v>8000000</v>
      </c>
    </row>
    <row r="16" spans="1:3" ht="19" customHeight="1" x14ac:dyDescent="0.2">
      <c r="A16" s="21" t="s">
        <v>63</v>
      </c>
      <c r="B16" s="21" t="s">
        <v>64</v>
      </c>
      <c r="C16" s="21" t="s">
        <v>65</v>
      </c>
    </row>
    <row r="17" spans="1:5" x14ac:dyDescent="0.2">
      <c r="A17" s="14" t="s">
        <v>66</v>
      </c>
      <c r="B17" s="14" t="s">
        <v>67</v>
      </c>
      <c r="C17" s="28">
        <v>10000</v>
      </c>
    </row>
    <row r="18" spans="1:5" x14ac:dyDescent="0.2">
      <c r="A18" s="14" t="s">
        <v>68</v>
      </c>
      <c r="B18" s="14" t="s">
        <v>69</v>
      </c>
      <c r="C18" s="28">
        <v>20000</v>
      </c>
    </row>
    <row r="19" spans="1:5" x14ac:dyDescent="0.2">
      <c r="A19" s="14" t="s">
        <v>70</v>
      </c>
      <c r="B19" s="14" t="s">
        <v>71</v>
      </c>
      <c r="C19" s="28">
        <v>20000</v>
      </c>
    </row>
    <row r="20" spans="1:5" x14ac:dyDescent="0.2">
      <c r="A20" s="14" t="s">
        <v>70</v>
      </c>
      <c r="B20" s="14" t="s">
        <v>72</v>
      </c>
      <c r="C20" s="28">
        <v>20000</v>
      </c>
    </row>
    <row r="21" spans="1:5" x14ac:dyDescent="0.2">
      <c r="A21" s="14" t="s">
        <v>70</v>
      </c>
      <c r="B21" s="14" t="s">
        <v>73</v>
      </c>
      <c r="C21" s="28">
        <v>20000</v>
      </c>
      <c r="D21" s="2"/>
      <c r="E21" s="2"/>
    </row>
    <row r="22" spans="1:5" x14ac:dyDescent="0.2">
      <c r="A22" s="14" t="s">
        <v>70</v>
      </c>
      <c r="B22" s="14" t="s">
        <v>74</v>
      </c>
      <c r="C22" s="28">
        <v>20000</v>
      </c>
    </row>
    <row r="23" spans="1:5" x14ac:dyDescent="0.2">
      <c r="A23" s="14" t="s">
        <v>70</v>
      </c>
      <c r="B23" s="14" t="s">
        <v>75</v>
      </c>
      <c r="C23" s="28">
        <v>20000</v>
      </c>
    </row>
    <row r="24" spans="1:5" x14ac:dyDescent="0.2">
      <c r="A24" s="14" t="s">
        <v>70</v>
      </c>
      <c r="B24" s="14" t="s">
        <v>76</v>
      </c>
      <c r="C24" s="28">
        <v>20000</v>
      </c>
    </row>
    <row r="25" spans="1:5" x14ac:dyDescent="0.2">
      <c r="A25" s="14" t="s">
        <v>70</v>
      </c>
      <c r="B25" s="14" t="s">
        <v>77</v>
      </c>
      <c r="C25" s="28">
        <v>20000</v>
      </c>
    </row>
    <row r="26" spans="1:5" x14ac:dyDescent="0.2">
      <c r="A26" s="14" t="s">
        <v>70</v>
      </c>
      <c r="B26" s="14" t="s">
        <v>78</v>
      </c>
      <c r="C26" s="28">
        <v>20000</v>
      </c>
    </row>
    <row r="27" spans="1:5" x14ac:dyDescent="0.2">
      <c r="A27" s="14" t="s">
        <v>70</v>
      </c>
      <c r="B27" s="14" t="s">
        <v>79</v>
      </c>
      <c r="C27" s="28">
        <v>20000</v>
      </c>
    </row>
    <row r="28" spans="1:5" x14ac:dyDescent="0.2">
      <c r="A28" s="14" t="s">
        <v>70</v>
      </c>
      <c r="B28" s="14" t="s">
        <v>80</v>
      </c>
      <c r="C28" s="28">
        <v>20000</v>
      </c>
    </row>
    <row r="29" spans="1:5" x14ac:dyDescent="0.2">
      <c r="A29" s="14" t="s">
        <v>70</v>
      </c>
      <c r="B29" s="14" t="s">
        <v>81</v>
      </c>
      <c r="C29" s="28">
        <v>20000</v>
      </c>
    </row>
    <row r="30" spans="1:5" x14ac:dyDescent="0.2">
      <c r="A30" s="14" t="s">
        <v>70</v>
      </c>
      <c r="B30" s="14" t="s">
        <v>82</v>
      </c>
      <c r="C30" s="28">
        <v>20000</v>
      </c>
    </row>
    <row r="31" spans="1:5" x14ac:dyDescent="0.2">
      <c r="A31" s="14" t="s">
        <v>70</v>
      </c>
      <c r="B31" s="14" t="s">
        <v>83</v>
      </c>
      <c r="C31" s="28">
        <v>20000</v>
      </c>
    </row>
    <row r="32" spans="1:5" x14ac:dyDescent="0.2">
      <c r="A32" s="14" t="s">
        <v>70</v>
      </c>
      <c r="B32" s="14" t="s">
        <v>84</v>
      </c>
      <c r="C32" s="28">
        <v>20000</v>
      </c>
    </row>
    <row r="33" spans="1:3" x14ac:dyDescent="0.2">
      <c r="A33" s="14" t="s">
        <v>70</v>
      </c>
      <c r="B33" s="14" t="s">
        <v>85</v>
      </c>
      <c r="C33" s="28">
        <v>20000</v>
      </c>
    </row>
  </sheetData>
  <mergeCells count="2">
    <mergeCell ref="A2:B2"/>
    <mergeCell ref="A1:B1"/>
  </mergeCells>
  <pageMargins left="0.75" right="0.75" top="1" bottom="1" header="0.5" footer="0.5"/>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
  <sheetViews>
    <sheetView showGridLines="0" workbookViewId="0"/>
  </sheetViews>
  <sheetFormatPr baseColWidth="10" defaultColWidth="8.83203125" defaultRowHeight="16" x14ac:dyDescent="0.2"/>
  <cols>
    <col min="1" max="1" width="99.33203125" style="1" customWidth="1"/>
    <col min="2" max="2" width="49.6640625" bestFit="1" customWidth="1"/>
    <col min="3" max="3" width="42.33203125" bestFit="1" customWidth="1"/>
  </cols>
  <sheetData>
    <row r="1" spans="1:11" ht="35" x14ac:dyDescent="0.2">
      <c r="A1" s="17" t="s">
        <v>216</v>
      </c>
    </row>
    <row r="3" spans="1:11" ht="21" thickBot="1" x14ac:dyDescent="0.25">
      <c r="A3" s="19" t="s">
        <v>226</v>
      </c>
    </row>
    <row r="4" spans="1:11" ht="137" thickTop="1" x14ac:dyDescent="0.2">
      <c r="A4" s="20" t="s">
        <v>86</v>
      </c>
    </row>
    <row r="5" spans="1:11" ht="15" x14ac:dyDescent="0.2">
      <c r="A5"/>
    </row>
    <row r="6" spans="1:11" ht="21" thickBot="1" x14ac:dyDescent="0.25">
      <c r="A6" s="19" t="s">
        <v>227</v>
      </c>
    </row>
    <row r="7" spans="1:11" ht="139" customHeight="1" thickTop="1" x14ac:dyDescent="0.2">
      <c r="A7" s="20" t="s">
        <v>217</v>
      </c>
      <c r="I7" s="2"/>
      <c r="J7" s="2"/>
      <c r="K7" s="2"/>
    </row>
    <row r="9" spans="1:11" ht="20" x14ac:dyDescent="0.2">
      <c r="A9" s="41" t="s">
        <v>228</v>
      </c>
    </row>
    <row r="10" spans="1:11" ht="19" customHeight="1" x14ac:dyDescent="0.2">
      <c r="A10" s="21" t="s">
        <v>64</v>
      </c>
      <c r="B10" s="21" t="s">
        <v>87</v>
      </c>
      <c r="C10" s="21" t="s">
        <v>38</v>
      </c>
    </row>
    <row r="11" spans="1:11" ht="15" x14ac:dyDescent="0.2">
      <c r="A11" s="14" t="s">
        <v>88</v>
      </c>
      <c r="B11" s="14" t="s">
        <v>89</v>
      </c>
      <c r="C11" s="11"/>
    </row>
    <row r="12" spans="1:11" ht="15" x14ac:dyDescent="0.2">
      <c r="A12" s="14" t="s">
        <v>90</v>
      </c>
      <c r="B12" s="14" t="s">
        <v>91</v>
      </c>
      <c r="C12" s="11"/>
    </row>
    <row r="13" spans="1:11" ht="15" x14ac:dyDescent="0.2">
      <c r="A13" s="14" t="s">
        <v>54</v>
      </c>
      <c r="B13" s="14" t="s">
        <v>92</v>
      </c>
      <c r="C13" s="11"/>
    </row>
    <row r="14" spans="1:11" ht="15" x14ac:dyDescent="0.2">
      <c r="A14" s="14" t="s">
        <v>93</v>
      </c>
      <c r="B14" s="14" t="s">
        <v>94</v>
      </c>
      <c r="C14" s="11"/>
    </row>
    <row r="15" spans="1:11" ht="15" x14ac:dyDescent="0.2">
      <c r="A15" s="14" t="s">
        <v>95</v>
      </c>
      <c r="B15" s="14" t="s">
        <v>96</v>
      </c>
      <c r="C15" s="12"/>
    </row>
    <row r="16" spans="1:11" ht="15" x14ac:dyDescent="0.2">
      <c r="A16" s="14" t="s">
        <v>97</v>
      </c>
      <c r="B16" s="14" t="s">
        <v>98</v>
      </c>
      <c r="C16" s="11"/>
    </row>
    <row r="17" spans="1:3" ht="15" x14ac:dyDescent="0.2">
      <c r="A17" s="14" t="s">
        <v>99</v>
      </c>
      <c r="B17" s="14" t="s">
        <v>100</v>
      </c>
      <c r="C17" s="11"/>
    </row>
    <row r="18" spans="1:3" ht="15" x14ac:dyDescent="0.2">
      <c r="A18"/>
    </row>
    <row r="19" spans="1:3" ht="15" x14ac:dyDescent="0.2">
      <c r="A19"/>
    </row>
  </sheetData>
  <pageMargins left="0.75" right="0.75" top="1" bottom="1" header="0.5" footer="0.5"/>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showGridLines="0" zoomScale="75" workbookViewId="0">
      <selection sqref="A1:B1"/>
    </sheetView>
  </sheetViews>
  <sheetFormatPr baseColWidth="10" defaultColWidth="8.83203125" defaultRowHeight="15" x14ac:dyDescent="0.2"/>
  <cols>
    <col min="1" max="1" width="110.33203125" bestFit="1" customWidth="1"/>
    <col min="2" max="2" width="71.33203125" customWidth="1"/>
    <col min="3" max="3" width="11.1640625" bestFit="1" customWidth="1"/>
    <col min="4" max="4" width="73.33203125" bestFit="1" customWidth="1"/>
    <col min="5" max="5" width="17.6640625" bestFit="1" customWidth="1"/>
    <col min="6" max="6" width="16.33203125" bestFit="1" customWidth="1"/>
    <col min="7" max="7" width="66" bestFit="1" customWidth="1"/>
    <col min="8" max="8" width="99.6640625" bestFit="1" customWidth="1"/>
  </cols>
  <sheetData>
    <row r="1" spans="1:8" ht="36" thickBot="1" x14ac:dyDescent="0.25">
      <c r="A1" s="53" t="s">
        <v>224</v>
      </c>
      <c r="B1" s="53"/>
    </row>
    <row r="2" spans="1:8" ht="52" thickTop="1" x14ac:dyDescent="0.2">
      <c r="A2" s="20" t="s">
        <v>101</v>
      </c>
    </row>
    <row r="3" spans="1:8" x14ac:dyDescent="0.2">
      <c r="A3" s="4"/>
    </row>
    <row r="4" spans="1:8" ht="19" customHeight="1" x14ac:dyDescent="0.2">
      <c r="A4" s="21" t="s">
        <v>102</v>
      </c>
      <c r="B4" s="21" t="s">
        <v>103</v>
      </c>
      <c r="C4" t="s">
        <v>104</v>
      </c>
    </row>
    <row r="5" spans="1:8" ht="46" x14ac:dyDescent="0.2">
      <c r="A5" s="29" t="s">
        <v>105</v>
      </c>
      <c r="B5" s="30" t="s">
        <v>106</v>
      </c>
    </row>
    <row r="6" spans="1:8" ht="33" customHeight="1" x14ac:dyDescent="0.2">
      <c r="A6" s="29" t="s">
        <v>107</v>
      </c>
      <c r="B6" s="30" t="s">
        <v>108</v>
      </c>
    </row>
    <row r="7" spans="1:8" ht="31" x14ac:dyDescent="0.2">
      <c r="A7" s="29" t="s">
        <v>109</v>
      </c>
      <c r="B7" s="30" t="s">
        <v>222</v>
      </c>
    </row>
    <row r="8" spans="1:8" ht="76" x14ac:dyDescent="0.2">
      <c r="A8" s="29" t="s">
        <v>110</v>
      </c>
      <c r="B8" s="30" t="s">
        <v>111</v>
      </c>
    </row>
    <row r="9" spans="1:8" ht="76" x14ac:dyDescent="0.2">
      <c r="A9" s="29" t="s">
        <v>112</v>
      </c>
      <c r="B9" s="30" t="s">
        <v>113</v>
      </c>
    </row>
    <row r="10" spans="1:8" x14ac:dyDescent="0.2">
      <c r="A10" s="6"/>
      <c r="B10" s="5"/>
    </row>
    <row r="11" spans="1:8" ht="21" thickBot="1" x14ac:dyDescent="0.25">
      <c r="A11" s="19" t="s">
        <v>229</v>
      </c>
      <c r="B11" s="5"/>
    </row>
    <row r="12" spans="1:8" ht="206.25" customHeight="1" thickTop="1" x14ac:dyDescent="0.2">
      <c r="A12" s="20" t="s">
        <v>114</v>
      </c>
      <c r="B12" s="5"/>
    </row>
    <row r="14" spans="1:8" ht="19" customHeight="1" x14ac:dyDescent="0.2">
      <c r="A14" s="21" t="s">
        <v>115</v>
      </c>
      <c r="B14" s="21" t="s">
        <v>116</v>
      </c>
      <c r="C14" s="21" t="s">
        <v>117</v>
      </c>
      <c r="D14" s="21" t="s">
        <v>118</v>
      </c>
      <c r="E14" s="21" t="s">
        <v>119</v>
      </c>
      <c r="F14" s="21" t="s">
        <v>120</v>
      </c>
      <c r="G14" s="21" t="s">
        <v>121</v>
      </c>
      <c r="H14" s="21" t="s">
        <v>122</v>
      </c>
    </row>
    <row r="15" spans="1:8" x14ac:dyDescent="0.2">
      <c r="A15" s="14" t="s">
        <v>123</v>
      </c>
      <c r="B15" s="14" t="s">
        <v>124</v>
      </c>
      <c r="C15" s="14" t="s">
        <v>33</v>
      </c>
      <c r="D15" s="14" t="s">
        <v>125</v>
      </c>
      <c r="E15" s="14" t="s">
        <v>126</v>
      </c>
      <c r="F15" s="14" t="s">
        <v>127</v>
      </c>
      <c r="G15" s="14" t="s">
        <v>128</v>
      </c>
      <c r="H15" s="14" t="s">
        <v>129</v>
      </c>
    </row>
    <row r="16" spans="1:8" x14ac:dyDescent="0.2">
      <c r="A16" s="14" t="s">
        <v>130</v>
      </c>
      <c r="B16" s="14" t="s">
        <v>124</v>
      </c>
      <c r="C16" s="14" t="s">
        <v>31</v>
      </c>
      <c r="D16" s="14" t="s">
        <v>131</v>
      </c>
      <c r="E16" s="14" t="s">
        <v>126</v>
      </c>
      <c r="F16" s="14" t="s">
        <v>132</v>
      </c>
      <c r="G16" s="14" t="s">
        <v>133</v>
      </c>
      <c r="H16" s="14" t="s">
        <v>134</v>
      </c>
    </row>
    <row r="17" spans="1:8" x14ac:dyDescent="0.2">
      <c r="A17" s="14" t="s">
        <v>135</v>
      </c>
      <c r="B17" s="14" t="s">
        <v>136</v>
      </c>
      <c r="C17" s="14" t="s">
        <v>137</v>
      </c>
      <c r="D17" s="14" t="s">
        <v>138</v>
      </c>
      <c r="E17" s="14" t="s">
        <v>139</v>
      </c>
      <c r="F17" s="14" t="s">
        <v>132</v>
      </c>
      <c r="G17" s="14" t="s">
        <v>140</v>
      </c>
      <c r="H17" s="14" t="s">
        <v>141</v>
      </c>
    </row>
    <row r="21" spans="1:8" x14ac:dyDescent="0.2">
      <c r="A21" s="2"/>
      <c r="B21" s="2"/>
    </row>
    <row r="22" spans="1:8" x14ac:dyDescent="0.2">
      <c r="A22" s="52"/>
    </row>
    <row r="23" spans="1:8" x14ac:dyDescent="0.2">
      <c r="A23" s="52"/>
    </row>
    <row r="24" spans="1:8" x14ac:dyDescent="0.2">
      <c r="A24" s="52"/>
    </row>
    <row r="25" spans="1:8" x14ac:dyDescent="0.2">
      <c r="A25" s="2"/>
    </row>
    <row r="26" spans="1:8" x14ac:dyDescent="0.2">
      <c r="A26" s="2"/>
    </row>
    <row r="27" spans="1:8" x14ac:dyDescent="0.2">
      <c r="A27" s="52"/>
    </row>
    <row r="28" spans="1:8" x14ac:dyDescent="0.2">
      <c r="A28" s="52"/>
    </row>
    <row r="29" spans="1:8" x14ac:dyDescent="0.2">
      <c r="A29" s="52"/>
    </row>
    <row r="30" spans="1:8" x14ac:dyDescent="0.2">
      <c r="A30" s="52"/>
    </row>
    <row r="31" spans="1:8" x14ac:dyDescent="0.2">
      <c r="A31" s="52"/>
    </row>
    <row r="32" spans="1:8" x14ac:dyDescent="0.2">
      <c r="A32" s="52"/>
    </row>
    <row r="33" spans="1:4" x14ac:dyDescent="0.2">
      <c r="A33" s="52"/>
    </row>
    <row r="34" spans="1:4" x14ac:dyDescent="0.2">
      <c r="A34" s="52"/>
    </row>
    <row r="35" spans="1:4" x14ac:dyDescent="0.2">
      <c r="A35" s="52"/>
    </row>
    <row r="37" spans="1:4" ht="24" x14ac:dyDescent="0.3">
      <c r="D37" s="3"/>
    </row>
  </sheetData>
  <mergeCells count="4">
    <mergeCell ref="A22:A24"/>
    <mergeCell ref="A27:A31"/>
    <mergeCell ref="A32:A35"/>
    <mergeCell ref="A1:B1"/>
  </mergeCells>
  <pageMargins left="0.75" right="0.75" top="1" bottom="1" header="0.5" footer="0.5"/>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showGridLines="0" zoomScale="63" workbookViewId="0">
      <selection sqref="A1:B1"/>
    </sheetView>
  </sheetViews>
  <sheetFormatPr baseColWidth="10" defaultColWidth="8.83203125" defaultRowHeight="15" x14ac:dyDescent="0.2"/>
  <cols>
    <col min="1" max="1" width="52.1640625" bestFit="1" customWidth="1"/>
    <col min="2" max="2" width="108.33203125" customWidth="1"/>
    <col min="3" max="3" width="24.6640625" customWidth="1"/>
    <col min="4" max="4" width="62.33203125" customWidth="1"/>
    <col min="5" max="5" width="30" customWidth="1"/>
  </cols>
  <sheetData>
    <row r="1" spans="1:5" ht="36" thickBot="1" x14ac:dyDescent="0.4">
      <c r="A1" s="56" t="s">
        <v>225</v>
      </c>
      <c r="B1" s="56"/>
    </row>
    <row r="2" spans="1:5" ht="245" customHeight="1" thickTop="1" x14ac:dyDescent="0.2">
      <c r="A2" s="54" t="s">
        <v>218</v>
      </c>
      <c r="B2" s="55"/>
    </row>
    <row r="4" spans="1:5" ht="20" customHeight="1" x14ac:dyDescent="0.2">
      <c r="A4" s="21" t="s">
        <v>142</v>
      </c>
      <c r="B4" s="21" t="s">
        <v>143</v>
      </c>
      <c r="C4" s="21" t="s">
        <v>144</v>
      </c>
      <c r="D4" s="21" t="s">
        <v>145</v>
      </c>
      <c r="E4" s="21" t="s">
        <v>117</v>
      </c>
    </row>
    <row r="5" spans="1:5" ht="16" x14ac:dyDescent="0.2">
      <c r="A5" s="14" t="s">
        <v>146</v>
      </c>
      <c r="B5" s="36">
        <v>130</v>
      </c>
      <c r="C5" s="14" t="s">
        <v>147</v>
      </c>
      <c r="D5" s="30" t="s">
        <v>148</v>
      </c>
      <c r="E5" s="31" t="s">
        <v>149</v>
      </c>
    </row>
    <row r="6" spans="1:5" ht="16" x14ac:dyDescent="0.2">
      <c r="A6" s="14" t="s">
        <v>150</v>
      </c>
      <c r="B6" s="36">
        <v>180</v>
      </c>
      <c r="C6" s="14" t="s">
        <v>147</v>
      </c>
      <c r="D6" s="30" t="s">
        <v>151</v>
      </c>
      <c r="E6" s="31" t="s">
        <v>149</v>
      </c>
    </row>
    <row r="7" spans="1:5" ht="16" x14ac:dyDescent="0.2">
      <c r="A7" s="14" t="s">
        <v>152</v>
      </c>
      <c r="B7" s="36">
        <v>250</v>
      </c>
      <c r="C7" s="14" t="s">
        <v>147</v>
      </c>
      <c r="D7" s="30" t="s">
        <v>153</v>
      </c>
      <c r="E7" s="31" t="s">
        <v>149</v>
      </c>
    </row>
    <row r="8" spans="1:5" ht="16" x14ac:dyDescent="0.2">
      <c r="A8" s="14" t="s">
        <v>154</v>
      </c>
      <c r="B8" s="35">
        <v>0.45</v>
      </c>
      <c r="C8" s="14" t="s">
        <v>155</v>
      </c>
      <c r="D8" s="30" t="s">
        <v>156</v>
      </c>
      <c r="E8" s="31" t="s">
        <v>149</v>
      </c>
    </row>
    <row r="9" spans="1:5" ht="16" x14ac:dyDescent="0.2">
      <c r="A9" s="14" t="s">
        <v>157</v>
      </c>
      <c r="B9" s="35">
        <v>0.75</v>
      </c>
      <c r="C9" s="14" t="s">
        <v>155</v>
      </c>
      <c r="D9" s="30" t="s">
        <v>158</v>
      </c>
      <c r="E9" s="31" t="s">
        <v>149</v>
      </c>
    </row>
    <row r="10" spans="1:5" ht="16" x14ac:dyDescent="0.2">
      <c r="A10" s="14" t="s">
        <v>159</v>
      </c>
      <c r="B10" s="35">
        <v>1</v>
      </c>
      <c r="C10" s="14" t="s">
        <v>155</v>
      </c>
      <c r="D10" s="30" t="s">
        <v>160</v>
      </c>
      <c r="E10" s="31" t="s">
        <v>149</v>
      </c>
    </row>
    <row r="11" spans="1:5" x14ac:dyDescent="0.2">
      <c r="A11" s="14" t="s">
        <v>161</v>
      </c>
      <c r="B11" s="27">
        <v>10000000</v>
      </c>
      <c r="C11" s="14" t="s">
        <v>162</v>
      </c>
      <c r="D11" s="14" t="s">
        <v>163</v>
      </c>
      <c r="E11" s="14"/>
    </row>
    <row r="12" spans="1:5" x14ac:dyDescent="0.2">
      <c r="A12" s="14" t="s">
        <v>164</v>
      </c>
      <c r="B12" s="27">
        <v>8000000</v>
      </c>
      <c r="C12" s="14" t="s">
        <v>162</v>
      </c>
      <c r="D12" s="14" t="s">
        <v>163</v>
      </c>
      <c r="E12" s="14"/>
    </row>
    <row r="13" spans="1:5" x14ac:dyDescent="0.2">
      <c r="A13" s="14" t="s">
        <v>165</v>
      </c>
      <c r="B13" s="27">
        <v>5000000</v>
      </c>
      <c r="C13" s="14" t="s">
        <v>162</v>
      </c>
      <c r="D13" s="14" t="s">
        <v>163</v>
      </c>
      <c r="E13" s="14"/>
    </row>
    <row r="14" spans="1:5" x14ac:dyDescent="0.2">
      <c r="A14" s="14" t="s">
        <v>166</v>
      </c>
      <c r="B14" s="27">
        <f>'Input Your Company Information'!C13</f>
        <v>30000000</v>
      </c>
      <c r="C14" s="14" t="s">
        <v>162</v>
      </c>
      <c r="D14" s="14" t="s">
        <v>163</v>
      </c>
      <c r="E14" s="14"/>
    </row>
    <row r="15" spans="1:5" ht="31" x14ac:dyDescent="0.2">
      <c r="A15" s="14" t="s">
        <v>167</v>
      </c>
      <c r="B15" s="37">
        <v>0.1</v>
      </c>
      <c r="C15" s="14" t="s">
        <v>155</v>
      </c>
      <c r="D15" s="30" t="s">
        <v>168</v>
      </c>
      <c r="E15" s="31" t="s">
        <v>149</v>
      </c>
    </row>
    <row r="16" spans="1:5" ht="16" x14ac:dyDescent="0.2">
      <c r="A16" s="14" t="s">
        <v>169</v>
      </c>
      <c r="B16" s="37">
        <v>0.08</v>
      </c>
      <c r="C16" s="14" t="s">
        <v>155</v>
      </c>
      <c r="D16" s="30" t="s">
        <v>170</v>
      </c>
      <c r="E16" s="31" t="s">
        <v>149</v>
      </c>
    </row>
    <row r="17" spans="1:5" ht="16" x14ac:dyDescent="0.2">
      <c r="A17" s="14" t="s">
        <v>171</v>
      </c>
      <c r="B17" s="37">
        <v>0.05</v>
      </c>
      <c r="C17" s="14" t="s">
        <v>155</v>
      </c>
      <c r="D17" s="30" t="s">
        <v>172</v>
      </c>
      <c r="E17" s="31" t="s">
        <v>149</v>
      </c>
    </row>
    <row r="18" spans="1:5" ht="16" x14ac:dyDescent="0.25">
      <c r="B18" s="8"/>
    </row>
    <row r="19" spans="1:5" ht="21" thickBot="1" x14ac:dyDescent="0.25">
      <c r="A19" s="19" t="s">
        <v>230</v>
      </c>
      <c r="B19" s="19"/>
    </row>
    <row r="20" spans="1:5" ht="34" customHeight="1" thickTop="1" x14ac:dyDescent="0.2">
      <c r="A20" s="54" t="s">
        <v>173</v>
      </c>
      <c r="B20" s="55"/>
    </row>
    <row r="21" spans="1:5" x14ac:dyDescent="0.2">
      <c r="A21" s="9"/>
      <c r="B21" s="9"/>
    </row>
    <row r="22" spans="1:5" ht="19" customHeight="1" x14ac:dyDescent="0.2">
      <c r="A22" s="21" t="s">
        <v>63</v>
      </c>
      <c r="B22" s="21" t="s">
        <v>174</v>
      </c>
      <c r="C22" s="21" t="s">
        <v>175</v>
      </c>
      <c r="D22" s="21" t="s">
        <v>234</v>
      </c>
      <c r="E22" s="42" t="s">
        <v>239</v>
      </c>
    </row>
    <row r="23" spans="1:5" x14ac:dyDescent="0.2">
      <c r="A23" s="33" t="s">
        <v>66</v>
      </c>
      <c r="B23" s="32">
        <f>'Input Your Company Information'!C17</f>
        <v>10000</v>
      </c>
      <c r="C23" s="32">
        <f>Table23[[#This Row],[Current Emissions (tCO₂e)]]*(1-$B$8)</f>
        <v>5500</v>
      </c>
      <c r="D23" s="32">
        <f>Table23[[#This Row],[Current Emissions (tCO₂e)]]*(1-$B$9)</f>
        <v>2500</v>
      </c>
      <c r="E23" s="32">
        <f>Table23[[#This Row],[Current Emissions (tCO₂e)]]*(1-$B$10)</f>
        <v>0</v>
      </c>
    </row>
    <row r="24" spans="1:5" x14ac:dyDescent="0.2">
      <c r="A24" s="33" t="s">
        <v>68</v>
      </c>
      <c r="B24" s="32">
        <f>'Input Your Company Information'!C18</f>
        <v>20000</v>
      </c>
      <c r="C24" s="32">
        <f>Table23[[#This Row],[Current Emissions (tCO₂e)]]*(1-$B$8)</f>
        <v>11000</v>
      </c>
      <c r="D24" s="32">
        <f>Table23[[#This Row],[Current Emissions (tCO₂e)]]*(1-$B$9)</f>
        <v>5000</v>
      </c>
      <c r="E24" s="32">
        <f>Table23[[#This Row],[Current Emissions (tCO₂e)]]*(1-$B$10)</f>
        <v>0</v>
      </c>
    </row>
    <row r="25" spans="1:5" x14ac:dyDescent="0.2">
      <c r="A25" s="33" t="s">
        <v>70</v>
      </c>
      <c r="B25" s="32">
        <f>SUM('Input Your Company Information'!C19:C33)</f>
        <v>300000</v>
      </c>
      <c r="C25" s="32">
        <f>Table23[[#This Row],[Current Emissions (tCO₂e)]]*(1-$B$8)</f>
        <v>165000</v>
      </c>
      <c r="D25" s="32">
        <f>Table23[[#This Row],[Current Emissions (tCO₂e)]]*(1-$B$9)</f>
        <v>75000</v>
      </c>
      <c r="E25" s="32">
        <f>Table23[[#This Row],[Current Emissions (tCO₂e)]]*(1-$B$10)</f>
        <v>0</v>
      </c>
    </row>
    <row r="26" spans="1:5" x14ac:dyDescent="0.2">
      <c r="A26" s="33" t="s">
        <v>177</v>
      </c>
      <c r="B26" s="32">
        <f>SUM(B23:B25)</f>
        <v>330000</v>
      </c>
      <c r="C26" s="32">
        <f>Table23[[#This Row],[Current Emissions (tCO₂e)]]*(1-$B$8)</f>
        <v>181500.00000000003</v>
      </c>
      <c r="D26" s="32">
        <f>Table23[[#This Row],[Current Emissions (tCO₂e)]]*(1-$B$9)</f>
        <v>82500</v>
      </c>
      <c r="E26" s="32">
        <f>Table23[[#This Row],[Current Emissions (tCO₂e)]]*(1-$B$10)</f>
        <v>0</v>
      </c>
    </row>
    <row r="27" spans="1:5" x14ac:dyDescent="0.2">
      <c r="A27" s="33" t="s">
        <v>178</v>
      </c>
      <c r="B27" s="38"/>
      <c r="C27" s="39">
        <f>C26*B5</f>
        <v>23595000.000000004</v>
      </c>
      <c r="D27" s="39">
        <f>D26*B6</f>
        <v>14850000</v>
      </c>
      <c r="E27" s="39">
        <f>E26*B7</f>
        <v>0</v>
      </c>
    </row>
    <row r="28" spans="1:5" ht="16" x14ac:dyDescent="0.25">
      <c r="C28" s="10"/>
      <c r="D28" s="7"/>
    </row>
    <row r="29" spans="1:5" ht="22" thickBot="1" x14ac:dyDescent="0.3">
      <c r="A29" s="19" t="s">
        <v>231</v>
      </c>
      <c r="B29" s="19"/>
      <c r="C29" s="10"/>
      <c r="D29" s="7"/>
    </row>
    <row r="30" spans="1:5" ht="34" customHeight="1" thickTop="1" x14ac:dyDescent="0.2">
      <c r="A30" s="54" t="s">
        <v>179</v>
      </c>
      <c r="B30" s="55"/>
    </row>
    <row r="32" spans="1:5" ht="19" customHeight="1" x14ac:dyDescent="0.2">
      <c r="A32" s="21" t="s">
        <v>180</v>
      </c>
      <c r="B32" s="21" t="s">
        <v>219</v>
      </c>
      <c r="C32" s="21" t="s">
        <v>181</v>
      </c>
      <c r="D32" s="21" t="s">
        <v>182</v>
      </c>
      <c r="E32" s="21" t="s">
        <v>176</v>
      </c>
    </row>
    <row r="33" spans="1:5" x14ac:dyDescent="0.2">
      <c r="A33" s="33" t="s">
        <v>183</v>
      </c>
      <c r="B33" s="14" t="s">
        <v>184</v>
      </c>
      <c r="C33" s="39">
        <f>C27</f>
        <v>23595000.000000004</v>
      </c>
      <c r="D33" s="39">
        <f>D27</f>
        <v>14850000</v>
      </c>
      <c r="E33" s="39">
        <f>E27</f>
        <v>0</v>
      </c>
    </row>
    <row r="34" spans="1:5" x14ac:dyDescent="0.2">
      <c r="A34" s="33" t="s">
        <v>185</v>
      </c>
      <c r="B34" s="14" t="s">
        <v>186</v>
      </c>
      <c r="C34" s="39">
        <f>B14*(1+B15)</f>
        <v>33000000.000000004</v>
      </c>
      <c r="D34" s="39">
        <f>Table27[[#This Row],[2030]]*(1+B16)</f>
        <v>35640000.000000007</v>
      </c>
      <c r="E34" s="39">
        <f>Table27[[#This Row],[2040]]*(1+B17)</f>
        <v>37422000.000000007</v>
      </c>
    </row>
    <row r="35" spans="1:5" x14ac:dyDescent="0.2">
      <c r="A35" s="33" t="s">
        <v>187</v>
      </c>
      <c r="B35" s="14" t="s">
        <v>188</v>
      </c>
      <c r="C35" s="39">
        <f>B11</f>
        <v>10000000</v>
      </c>
      <c r="D35" s="39">
        <f>B12</f>
        <v>8000000</v>
      </c>
      <c r="E35" s="39">
        <f>B13</f>
        <v>5000000</v>
      </c>
    </row>
    <row r="36" spans="1:5" x14ac:dyDescent="0.2">
      <c r="A36" s="33" t="s">
        <v>189</v>
      </c>
      <c r="B36" s="14" t="s">
        <v>190</v>
      </c>
      <c r="C36" s="39">
        <f>C34-C33-C35</f>
        <v>-595000</v>
      </c>
      <c r="D36" s="39">
        <f>D34-D33-D35</f>
        <v>12790000.000000007</v>
      </c>
      <c r="E36" s="39">
        <f>E34-E35-E33</f>
        <v>32422000.000000007</v>
      </c>
    </row>
    <row r="37" spans="1:5" ht="16" x14ac:dyDescent="0.2">
      <c r="A37" s="33" t="s">
        <v>191</v>
      </c>
      <c r="B37" s="30" t="s">
        <v>237</v>
      </c>
      <c r="C37" s="40">
        <f>1-C36/C34</f>
        <v>1.0180303030303031</v>
      </c>
      <c r="D37" s="40">
        <f>1-D36/D34</f>
        <v>0.64113355780022441</v>
      </c>
      <c r="E37" s="40">
        <f>1-E36/E34</f>
        <v>0.13361124472235586</v>
      </c>
    </row>
  </sheetData>
  <mergeCells count="4">
    <mergeCell ref="A30:B30"/>
    <mergeCell ref="A2:B2"/>
    <mergeCell ref="A1:B1"/>
    <mergeCell ref="A20:B20"/>
  </mergeCells>
  <hyperlinks>
    <hyperlink ref="E5" r:id="rId1" xr:uid="{26D09ABF-C1A9-46F2-8F58-B3E2025A33B2}"/>
    <hyperlink ref="E6" r:id="rId2" xr:uid="{13B610BE-3ED5-4D49-9EB9-5571AA29546F}"/>
    <hyperlink ref="E7" r:id="rId3" xr:uid="{B289F941-A7F5-4E43-896C-FEF543168B45}"/>
    <hyperlink ref="E8" r:id="rId4" xr:uid="{B6DC5AD6-7892-494E-A629-34DB5A925FEA}"/>
    <hyperlink ref="E9" r:id="rId5" xr:uid="{03A88640-5337-4B72-A64E-689E732C857B}"/>
    <hyperlink ref="E10" r:id="rId6" xr:uid="{EF018DED-500D-430E-B093-60D245CEB142}"/>
    <hyperlink ref="E15" r:id="rId7" xr:uid="{701E4C9B-33DE-4372-8362-90CB2CA7E866}"/>
    <hyperlink ref="E16" r:id="rId8" xr:uid="{CE0B05CB-6807-47A3-9D52-19F0D298C240}"/>
    <hyperlink ref="E17" r:id="rId9" xr:uid="{430B2EBD-ED23-443E-A92E-F6E5857BDCCE}"/>
  </hyperlinks>
  <pageMargins left="0.75" right="0.75" top="1" bottom="1" header="0.5" footer="0.5"/>
  <ignoredErrors>
    <ignoredError sqref="C23:C25 C37:E37 C35:E36 D34:E34" calculatedColumn="1"/>
    <ignoredError sqref="B25" formulaRange="1"/>
  </ignoredErrors>
  <tableParts count="3">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EE6AD-90E0-4749-A141-8EC8B785E919}">
  <dimension ref="A1:E37"/>
  <sheetViews>
    <sheetView showGridLines="0" zoomScale="67" workbookViewId="0">
      <selection sqref="A1:B1"/>
    </sheetView>
  </sheetViews>
  <sheetFormatPr baseColWidth="10" defaultColWidth="8.83203125" defaultRowHeight="15" x14ac:dyDescent="0.2"/>
  <cols>
    <col min="1" max="1" width="52.1640625" customWidth="1"/>
    <col min="2" max="2" width="96" customWidth="1"/>
    <col min="3" max="3" width="28.5" customWidth="1"/>
    <col min="4" max="4" width="71.5" customWidth="1"/>
    <col min="5" max="5" width="51.5" customWidth="1"/>
  </cols>
  <sheetData>
    <row r="1" spans="1:5" ht="36" thickBot="1" x14ac:dyDescent="0.4">
      <c r="A1" s="56" t="s">
        <v>232</v>
      </c>
      <c r="B1" s="56"/>
    </row>
    <row r="2" spans="1:5" ht="204" customHeight="1" thickTop="1" x14ac:dyDescent="0.2">
      <c r="A2" s="54" t="s">
        <v>221</v>
      </c>
      <c r="B2" s="55"/>
    </row>
    <row r="4" spans="1:5" ht="20" customHeight="1" x14ac:dyDescent="0.2">
      <c r="A4" s="21" t="s">
        <v>142</v>
      </c>
      <c r="B4" s="21" t="s">
        <v>143</v>
      </c>
      <c r="C4" s="21" t="s">
        <v>144</v>
      </c>
      <c r="D4" s="21" t="s">
        <v>145</v>
      </c>
      <c r="E4" s="21" t="s">
        <v>117</v>
      </c>
    </row>
    <row r="5" spans="1:5" ht="16" x14ac:dyDescent="0.2">
      <c r="A5" s="14" t="s">
        <v>146</v>
      </c>
      <c r="B5" s="36">
        <v>90</v>
      </c>
      <c r="C5" s="14" t="s">
        <v>147</v>
      </c>
      <c r="D5" s="30" t="s">
        <v>192</v>
      </c>
      <c r="E5" s="34" t="s">
        <v>193</v>
      </c>
    </row>
    <row r="6" spans="1:5" ht="16" x14ac:dyDescent="0.2">
      <c r="A6" s="14" t="s">
        <v>150</v>
      </c>
      <c r="B6" s="36">
        <v>180</v>
      </c>
      <c r="C6" s="14" t="s">
        <v>147</v>
      </c>
      <c r="D6" s="14" t="s">
        <v>194</v>
      </c>
      <c r="E6" s="34" t="s">
        <v>193</v>
      </c>
    </row>
    <row r="7" spans="1:5" ht="16" x14ac:dyDescent="0.2">
      <c r="A7" s="14" t="s">
        <v>152</v>
      </c>
      <c r="B7" s="36">
        <v>250</v>
      </c>
      <c r="C7" s="14" t="s">
        <v>147</v>
      </c>
      <c r="D7" s="14" t="s">
        <v>195</v>
      </c>
      <c r="E7" s="34" t="s">
        <v>193</v>
      </c>
    </row>
    <row r="8" spans="1:5" ht="16" x14ac:dyDescent="0.2">
      <c r="A8" s="14" t="s">
        <v>154</v>
      </c>
      <c r="B8" s="35">
        <v>0.45</v>
      </c>
      <c r="C8" s="14" t="s">
        <v>155</v>
      </c>
      <c r="D8" s="30" t="s">
        <v>196</v>
      </c>
      <c r="E8" s="31" t="s">
        <v>197</v>
      </c>
    </row>
    <row r="9" spans="1:5" x14ac:dyDescent="0.2">
      <c r="A9" s="14" t="s">
        <v>157</v>
      </c>
      <c r="B9" s="35">
        <v>0.75</v>
      </c>
      <c r="C9" s="14" t="s">
        <v>155</v>
      </c>
      <c r="D9" s="14" t="s">
        <v>198</v>
      </c>
      <c r="E9" s="31" t="s">
        <v>197</v>
      </c>
    </row>
    <row r="10" spans="1:5" x14ac:dyDescent="0.2">
      <c r="A10" s="14" t="s">
        <v>159</v>
      </c>
      <c r="B10" s="35">
        <v>1</v>
      </c>
      <c r="C10" s="14" t="s">
        <v>155</v>
      </c>
      <c r="D10" s="14" t="s">
        <v>199</v>
      </c>
      <c r="E10" s="31" t="s">
        <v>197</v>
      </c>
    </row>
    <row r="11" spans="1:5" x14ac:dyDescent="0.2">
      <c r="A11" s="14" t="s">
        <v>161</v>
      </c>
      <c r="B11" s="27">
        <v>10000000</v>
      </c>
      <c r="C11" s="14" t="s">
        <v>162</v>
      </c>
      <c r="D11" s="14" t="s">
        <v>163</v>
      </c>
      <c r="E11" s="14"/>
    </row>
    <row r="12" spans="1:5" x14ac:dyDescent="0.2">
      <c r="A12" s="14" t="s">
        <v>164</v>
      </c>
      <c r="B12" s="27">
        <v>8000000</v>
      </c>
      <c r="C12" s="14" t="s">
        <v>162</v>
      </c>
      <c r="D12" s="14" t="s">
        <v>163</v>
      </c>
      <c r="E12" s="14"/>
    </row>
    <row r="13" spans="1:5" x14ac:dyDescent="0.2">
      <c r="A13" s="14" t="s">
        <v>165</v>
      </c>
      <c r="B13" s="27">
        <v>5000000</v>
      </c>
      <c r="C13" s="14" t="s">
        <v>162</v>
      </c>
      <c r="D13" s="14" t="s">
        <v>163</v>
      </c>
      <c r="E13" s="14"/>
    </row>
    <row r="14" spans="1:5" x14ac:dyDescent="0.2">
      <c r="A14" s="14" t="s">
        <v>166</v>
      </c>
      <c r="B14" s="27">
        <f>'Input Your Company Information'!C13</f>
        <v>30000000</v>
      </c>
      <c r="C14" s="14" t="s">
        <v>162</v>
      </c>
      <c r="D14" s="14" t="s">
        <v>163</v>
      </c>
      <c r="E14" s="14"/>
    </row>
    <row r="15" spans="1:5" x14ac:dyDescent="0.2">
      <c r="A15" s="14" t="s">
        <v>167</v>
      </c>
      <c r="B15" s="35">
        <v>0.1</v>
      </c>
      <c r="C15" s="14" t="s">
        <v>155</v>
      </c>
      <c r="D15" s="14" t="s">
        <v>200</v>
      </c>
      <c r="E15" s="31" t="s">
        <v>201</v>
      </c>
    </row>
    <row r="16" spans="1:5" x14ac:dyDescent="0.2">
      <c r="A16" s="14" t="s">
        <v>169</v>
      </c>
      <c r="B16" s="35">
        <v>0.08</v>
      </c>
      <c r="C16" s="14" t="s">
        <v>155</v>
      </c>
      <c r="D16" s="14" t="s">
        <v>202</v>
      </c>
      <c r="E16" s="31" t="s">
        <v>201</v>
      </c>
    </row>
    <row r="17" spans="1:5" x14ac:dyDescent="0.2">
      <c r="A17" s="14" t="s">
        <v>171</v>
      </c>
      <c r="B17" s="35">
        <v>0.05</v>
      </c>
      <c r="C17" s="14" t="s">
        <v>155</v>
      </c>
      <c r="D17" s="14" t="s">
        <v>203</v>
      </c>
      <c r="E17" s="31" t="s">
        <v>201</v>
      </c>
    </row>
    <row r="18" spans="1:5" ht="16" x14ac:dyDescent="0.25">
      <c r="B18" s="8"/>
    </row>
    <row r="19" spans="1:5" ht="21" thickBot="1" x14ac:dyDescent="0.25">
      <c r="A19" s="19" t="s">
        <v>230</v>
      </c>
      <c r="B19" s="19"/>
    </row>
    <row r="20" spans="1:5" ht="34" customHeight="1" thickTop="1" x14ac:dyDescent="0.2">
      <c r="A20" s="54" t="s">
        <v>173</v>
      </c>
      <c r="B20" s="55"/>
    </row>
    <row r="21" spans="1:5" x14ac:dyDescent="0.2">
      <c r="A21" s="9"/>
      <c r="B21" s="9"/>
    </row>
    <row r="22" spans="1:5" ht="20" customHeight="1" x14ac:dyDescent="0.2">
      <c r="A22" s="21" t="s">
        <v>63</v>
      </c>
      <c r="B22" s="21" t="s">
        <v>174</v>
      </c>
      <c r="C22" s="21" t="s">
        <v>236</v>
      </c>
      <c r="D22" s="21" t="s">
        <v>235</v>
      </c>
      <c r="E22" s="21" t="s">
        <v>238</v>
      </c>
    </row>
    <row r="23" spans="1:5" x14ac:dyDescent="0.2">
      <c r="A23" s="33" t="s">
        <v>66</v>
      </c>
      <c r="B23" s="32">
        <f>'Input Your Company Information'!C17</f>
        <v>10000</v>
      </c>
      <c r="C23" s="32">
        <f>Table234[[#This Row],[Current Emissions (tCO₂e)]]*(1-$B$8)</f>
        <v>5500</v>
      </c>
      <c r="D23" s="32">
        <f>Table234[[#This Row],[Current Emissions (tCO₂e)]]*(1-$B$9)</f>
        <v>2500</v>
      </c>
      <c r="E23" s="32">
        <f>Table234[[#This Row],[Current Emissions (tCO₂e)]]*(1-$B$10)</f>
        <v>0</v>
      </c>
    </row>
    <row r="24" spans="1:5" x14ac:dyDescent="0.2">
      <c r="A24" s="33" t="s">
        <v>68</v>
      </c>
      <c r="B24" s="32">
        <f>'Input Your Company Information'!C18</f>
        <v>20000</v>
      </c>
      <c r="C24" s="32">
        <f>Table234[[#This Row],[Current Emissions (tCO₂e)]]*(1-$B$8)</f>
        <v>11000</v>
      </c>
      <c r="D24" s="32">
        <f>Table234[[#This Row],[Current Emissions (tCO₂e)]]*(1-$B$9)</f>
        <v>5000</v>
      </c>
      <c r="E24" s="32">
        <f>Table234[[#This Row],[Current Emissions (tCO₂e)]]*(1-$B$10)</f>
        <v>0</v>
      </c>
    </row>
    <row r="25" spans="1:5" x14ac:dyDescent="0.2">
      <c r="A25" s="33" t="s">
        <v>70</v>
      </c>
      <c r="B25" s="32">
        <f>SUM('Input Your Company Information'!C19:C33)</f>
        <v>300000</v>
      </c>
      <c r="C25" s="32">
        <f>Table234[[#This Row],[Current Emissions (tCO₂e)]]*(1-$B$8)</f>
        <v>165000</v>
      </c>
      <c r="D25" s="32">
        <f>Table234[[#This Row],[Current Emissions (tCO₂e)]]*(1-$B$9)</f>
        <v>75000</v>
      </c>
      <c r="E25" s="32">
        <f>Table234[[#This Row],[Current Emissions (tCO₂e)]]*(1-$B$10)</f>
        <v>0</v>
      </c>
    </row>
    <row r="26" spans="1:5" x14ac:dyDescent="0.2">
      <c r="A26" s="33" t="s">
        <v>177</v>
      </c>
      <c r="B26" s="32">
        <f>SUM(B23:B25)</f>
        <v>330000</v>
      </c>
      <c r="C26" s="32">
        <f>Table234[[#This Row],[Current Emissions (tCO₂e)]]*(1-$B$8)</f>
        <v>181500.00000000003</v>
      </c>
      <c r="D26" s="32">
        <f>Table234[[#This Row],[Current Emissions (tCO₂e)]]*(1-$B$9)</f>
        <v>82500</v>
      </c>
      <c r="E26" s="32">
        <f>Table234[[#This Row],[Current Emissions (tCO₂e)]]*(1-$B$10)</f>
        <v>0</v>
      </c>
    </row>
    <row r="27" spans="1:5" x14ac:dyDescent="0.2">
      <c r="A27" s="33" t="s">
        <v>178</v>
      </c>
      <c r="B27" s="39"/>
      <c r="C27" s="39">
        <f>C26*B5</f>
        <v>16335000.000000002</v>
      </c>
      <c r="D27" s="39">
        <f>D26*B6</f>
        <v>14850000</v>
      </c>
      <c r="E27" s="39">
        <f>E26*B7</f>
        <v>0</v>
      </c>
    </row>
    <row r="28" spans="1:5" ht="16" x14ac:dyDescent="0.25">
      <c r="C28" s="10"/>
      <c r="D28" s="7"/>
    </row>
    <row r="29" spans="1:5" ht="22" thickBot="1" x14ac:dyDescent="0.3">
      <c r="A29" s="19" t="s">
        <v>231</v>
      </c>
      <c r="B29" s="19"/>
      <c r="C29" s="10"/>
      <c r="D29" s="7"/>
    </row>
    <row r="30" spans="1:5" ht="35" customHeight="1" thickTop="1" x14ac:dyDescent="0.2">
      <c r="A30" s="54" t="s">
        <v>179</v>
      </c>
      <c r="B30" s="55"/>
    </row>
    <row r="32" spans="1:5" ht="20" customHeight="1" x14ac:dyDescent="0.2">
      <c r="A32" s="21" t="s">
        <v>180</v>
      </c>
      <c r="B32" s="21" t="s">
        <v>219</v>
      </c>
      <c r="C32" s="21" t="s">
        <v>181</v>
      </c>
      <c r="D32" s="21" t="s">
        <v>182</v>
      </c>
      <c r="E32" s="21" t="s">
        <v>176</v>
      </c>
    </row>
    <row r="33" spans="1:5" ht="31" x14ac:dyDescent="0.2">
      <c r="A33" s="33" t="s">
        <v>183</v>
      </c>
      <c r="B33" s="30" t="s">
        <v>184</v>
      </c>
      <c r="C33" s="39">
        <f>C27</f>
        <v>16335000.000000002</v>
      </c>
      <c r="D33" s="39">
        <f>D27</f>
        <v>14850000</v>
      </c>
      <c r="E33" s="39">
        <f>E27</f>
        <v>0</v>
      </c>
    </row>
    <row r="34" spans="1:5" ht="16" x14ac:dyDescent="0.2">
      <c r="A34" s="33" t="s">
        <v>185</v>
      </c>
      <c r="B34" s="30" t="s">
        <v>186</v>
      </c>
      <c r="C34" s="39">
        <f>B14*(1+B15)</f>
        <v>33000000.000000004</v>
      </c>
      <c r="D34" s="39">
        <f>Table276[[#This Row],[2030]]*(1+B16)</f>
        <v>35640000.000000007</v>
      </c>
      <c r="E34" s="39">
        <f>Table276[[#This Row],[2040]]*(1+B17)</f>
        <v>37422000.000000007</v>
      </c>
    </row>
    <row r="35" spans="1:5" ht="16" x14ac:dyDescent="0.2">
      <c r="A35" s="33" t="s">
        <v>187</v>
      </c>
      <c r="B35" s="30" t="s">
        <v>188</v>
      </c>
      <c r="C35" s="39">
        <f>B11</f>
        <v>10000000</v>
      </c>
      <c r="D35" s="39">
        <f>B12</f>
        <v>8000000</v>
      </c>
      <c r="E35" s="39">
        <f>B13</f>
        <v>5000000</v>
      </c>
    </row>
    <row r="36" spans="1:5" ht="31" x14ac:dyDescent="0.2">
      <c r="A36" s="33" t="s">
        <v>189</v>
      </c>
      <c r="B36" s="30" t="s">
        <v>190</v>
      </c>
      <c r="C36" s="39">
        <f>C34-C33-C35</f>
        <v>6665000.0000000019</v>
      </c>
      <c r="D36" s="39">
        <f>D34-D33-D35</f>
        <v>12790000.000000007</v>
      </c>
      <c r="E36" s="39">
        <f>E34-E35-E33</f>
        <v>32422000.000000007</v>
      </c>
    </row>
    <row r="37" spans="1:5" ht="16" x14ac:dyDescent="0.2">
      <c r="A37" s="33" t="s">
        <v>191</v>
      </c>
      <c r="B37" s="30" t="s">
        <v>237</v>
      </c>
      <c r="C37" s="40">
        <f>1-C36/C34</f>
        <v>0.79803030303030298</v>
      </c>
      <c r="D37" s="40">
        <f>1-D36/D34</f>
        <v>0.64113355780022441</v>
      </c>
      <c r="E37" s="40">
        <f>1-E36/E34</f>
        <v>0.13361124472235586</v>
      </c>
    </row>
  </sheetData>
  <mergeCells count="4">
    <mergeCell ref="A30:B30"/>
    <mergeCell ref="A1:B1"/>
    <mergeCell ref="A2:B2"/>
    <mergeCell ref="A20:B20"/>
  </mergeCells>
  <hyperlinks>
    <hyperlink ref="E5" r:id="rId1" xr:uid="{55E3FFDB-B42E-4808-A3EA-368971D9F473}"/>
    <hyperlink ref="E6" r:id="rId2" xr:uid="{45A716BA-2156-4123-BE7C-00036ADB6E6D}"/>
    <hyperlink ref="E7" r:id="rId3" xr:uid="{6D3A15CE-4FA2-43B2-8AB0-C40FD819B989}"/>
    <hyperlink ref="E8" r:id="rId4" xr:uid="{3C651306-3961-4D1D-A39B-62E274169C6E}"/>
    <hyperlink ref="E9" r:id="rId5" xr:uid="{272EBC2F-4E6A-48CF-BFBC-0F784B0B1C2B}"/>
    <hyperlink ref="E10" r:id="rId6" xr:uid="{86616DEC-D7C5-461C-AFC7-1169E018A615}"/>
    <hyperlink ref="E16" r:id="rId7" location="/about" xr:uid="{D554CD41-FAB3-4154-B623-6468D2780D12}"/>
    <hyperlink ref="E17" r:id="rId8" location="/about" xr:uid="{8AB81604-0A83-48E2-8167-431F73E219C5}"/>
    <hyperlink ref="E15" r:id="rId9" location="/about" xr:uid="{BC16C8D0-74EF-4FA3-A297-B3D05450F65C}"/>
  </hyperlinks>
  <pageMargins left="0.75" right="0.75" top="1" bottom="1" header="0.5" footer="0.5"/>
  <tableParts count="3">
    <tablePart r:id="rId10"/>
    <tablePart r:id="rId1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9E640-4F18-4A78-8AA2-9D97186D50F6}">
  <dimension ref="A1:E37"/>
  <sheetViews>
    <sheetView showGridLines="0" zoomScale="58" zoomScaleNormal="134" workbookViewId="0">
      <selection sqref="A1:B1"/>
    </sheetView>
  </sheetViews>
  <sheetFormatPr baseColWidth="10" defaultColWidth="8.83203125" defaultRowHeight="15" x14ac:dyDescent="0.2"/>
  <cols>
    <col min="1" max="1" width="52.1640625" bestFit="1" customWidth="1"/>
    <col min="2" max="2" width="104.83203125" customWidth="1"/>
    <col min="3" max="3" width="25.5" customWidth="1"/>
    <col min="4" max="4" width="66.6640625" customWidth="1"/>
    <col min="5" max="5" width="50.5" customWidth="1"/>
  </cols>
  <sheetData>
    <row r="1" spans="1:5" ht="36" thickBot="1" x14ac:dyDescent="0.4">
      <c r="A1" s="56" t="s">
        <v>233</v>
      </c>
      <c r="B1" s="56"/>
    </row>
    <row r="2" spans="1:5" ht="278" customHeight="1" thickTop="1" x14ac:dyDescent="0.2">
      <c r="A2" s="54" t="s">
        <v>223</v>
      </c>
      <c r="B2" s="55"/>
    </row>
    <row r="4" spans="1:5" ht="19" customHeight="1" x14ac:dyDescent="0.2">
      <c r="A4" s="21" t="s">
        <v>142</v>
      </c>
      <c r="B4" s="21" t="s">
        <v>143</v>
      </c>
      <c r="C4" s="21" t="s">
        <v>144</v>
      </c>
      <c r="D4" s="21" t="s">
        <v>145</v>
      </c>
      <c r="E4" s="21" t="s">
        <v>117</v>
      </c>
    </row>
    <row r="5" spans="1:5" ht="15" customHeight="1" x14ac:dyDescent="0.2">
      <c r="A5" s="14" t="s">
        <v>146</v>
      </c>
      <c r="B5" s="36">
        <v>90</v>
      </c>
      <c r="C5" s="14" t="s">
        <v>147</v>
      </c>
      <c r="D5" s="30" t="s">
        <v>204</v>
      </c>
      <c r="E5" s="34" t="s">
        <v>193</v>
      </c>
    </row>
    <row r="6" spans="1:5" ht="16" x14ac:dyDescent="0.2">
      <c r="A6" s="14" t="s">
        <v>150</v>
      </c>
      <c r="B6" s="36">
        <v>150</v>
      </c>
      <c r="C6" s="14" t="s">
        <v>147</v>
      </c>
      <c r="D6" s="30" t="s">
        <v>204</v>
      </c>
      <c r="E6" s="34" t="s">
        <v>193</v>
      </c>
    </row>
    <row r="7" spans="1:5" ht="16" x14ac:dyDescent="0.2">
      <c r="A7" s="14" t="s">
        <v>152</v>
      </c>
      <c r="B7" s="36">
        <v>200</v>
      </c>
      <c r="C7" s="14" t="s">
        <v>147</v>
      </c>
      <c r="D7" s="30" t="s">
        <v>204</v>
      </c>
      <c r="E7" s="34" t="s">
        <v>193</v>
      </c>
    </row>
    <row r="8" spans="1:5" ht="16" x14ac:dyDescent="0.2">
      <c r="A8" s="14" t="s">
        <v>154</v>
      </c>
      <c r="B8" s="35">
        <v>0.3</v>
      </c>
      <c r="C8" s="14" t="s">
        <v>155</v>
      </c>
      <c r="D8" s="30" t="s">
        <v>205</v>
      </c>
      <c r="E8" s="31" t="s">
        <v>206</v>
      </c>
    </row>
    <row r="9" spans="1:5" x14ac:dyDescent="0.2">
      <c r="A9" s="14" t="s">
        <v>157</v>
      </c>
      <c r="B9" s="35">
        <v>0.6</v>
      </c>
      <c r="C9" s="14" t="s">
        <v>155</v>
      </c>
      <c r="D9" s="14" t="s">
        <v>207</v>
      </c>
      <c r="E9" s="31" t="s">
        <v>206</v>
      </c>
    </row>
    <row r="10" spans="1:5" ht="16" x14ac:dyDescent="0.2">
      <c r="A10" s="14" t="s">
        <v>159</v>
      </c>
      <c r="B10" s="35">
        <v>0.9</v>
      </c>
      <c r="C10" s="14" t="s">
        <v>155</v>
      </c>
      <c r="D10" s="30" t="s">
        <v>208</v>
      </c>
      <c r="E10" s="31" t="s">
        <v>206</v>
      </c>
    </row>
    <row r="11" spans="1:5" x14ac:dyDescent="0.2">
      <c r="A11" s="14" t="s">
        <v>161</v>
      </c>
      <c r="B11" s="27">
        <v>10000000</v>
      </c>
      <c r="C11" s="14" t="s">
        <v>162</v>
      </c>
      <c r="D11" s="14" t="s">
        <v>163</v>
      </c>
      <c r="E11" s="14"/>
    </row>
    <row r="12" spans="1:5" x14ac:dyDescent="0.2">
      <c r="A12" s="14" t="s">
        <v>164</v>
      </c>
      <c r="B12" s="27">
        <v>8000000</v>
      </c>
      <c r="C12" s="14" t="s">
        <v>162</v>
      </c>
      <c r="D12" s="14" t="s">
        <v>163</v>
      </c>
      <c r="E12" s="14"/>
    </row>
    <row r="13" spans="1:5" x14ac:dyDescent="0.2">
      <c r="A13" s="14" t="s">
        <v>165</v>
      </c>
      <c r="B13" s="27">
        <v>5000000</v>
      </c>
      <c r="C13" s="14" t="s">
        <v>162</v>
      </c>
      <c r="D13" s="14" t="s">
        <v>163</v>
      </c>
      <c r="E13" s="14"/>
    </row>
    <row r="14" spans="1:5" x14ac:dyDescent="0.2">
      <c r="A14" s="14" t="s">
        <v>166</v>
      </c>
      <c r="B14" s="27">
        <f>'Input Your Company Information'!C13</f>
        <v>30000000</v>
      </c>
      <c r="C14" s="14" t="s">
        <v>162</v>
      </c>
      <c r="D14" s="14" t="s">
        <v>163</v>
      </c>
      <c r="E14" s="14"/>
    </row>
    <row r="15" spans="1:5" ht="31" x14ac:dyDescent="0.2">
      <c r="A15" s="14" t="s">
        <v>167</v>
      </c>
      <c r="B15" s="37">
        <v>0.1</v>
      </c>
      <c r="C15" s="14" t="s">
        <v>155</v>
      </c>
      <c r="D15" s="30" t="s">
        <v>209</v>
      </c>
      <c r="E15" s="31" t="s">
        <v>206</v>
      </c>
    </row>
    <row r="16" spans="1:5" ht="31" x14ac:dyDescent="0.2">
      <c r="A16" s="14" t="s">
        <v>169</v>
      </c>
      <c r="B16" s="37">
        <v>0.08</v>
      </c>
      <c r="C16" s="14" t="s">
        <v>155</v>
      </c>
      <c r="D16" s="30" t="s">
        <v>209</v>
      </c>
      <c r="E16" s="31" t="s">
        <v>206</v>
      </c>
    </row>
    <row r="17" spans="1:5" ht="31" x14ac:dyDescent="0.2">
      <c r="A17" s="14" t="s">
        <v>171</v>
      </c>
      <c r="B17" s="37">
        <v>0.06</v>
      </c>
      <c r="C17" s="14" t="s">
        <v>155</v>
      </c>
      <c r="D17" s="30" t="s">
        <v>209</v>
      </c>
      <c r="E17" s="31" t="s">
        <v>206</v>
      </c>
    </row>
    <row r="18" spans="1:5" ht="16" x14ac:dyDescent="0.25">
      <c r="B18" s="8"/>
    </row>
    <row r="19" spans="1:5" ht="21" thickBot="1" x14ac:dyDescent="0.25">
      <c r="A19" s="19" t="s">
        <v>230</v>
      </c>
      <c r="B19" s="19"/>
    </row>
    <row r="20" spans="1:5" ht="34" customHeight="1" thickTop="1" x14ac:dyDescent="0.2">
      <c r="A20" s="54" t="s">
        <v>173</v>
      </c>
      <c r="B20" s="55"/>
    </row>
    <row r="21" spans="1:5" x14ac:dyDescent="0.2">
      <c r="A21" s="9"/>
      <c r="B21" s="9"/>
    </row>
    <row r="22" spans="1:5" ht="19" customHeight="1" x14ac:dyDescent="0.2">
      <c r="A22" s="21" t="s">
        <v>63</v>
      </c>
      <c r="B22" s="21" t="s">
        <v>174</v>
      </c>
      <c r="C22" s="21" t="s">
        <v>175</v>
      </c>
      <c r="D22" s="21" t="s">
        <v>234</v>
      </c>
      <c r="E22" s="21" t="s">
        <v>239</v>
      </c>
    </row>
    <row r="23" spans="1:5" x14ac:dyDescent="0.2">
      <c r="A23" s="33" t="s">
        <v>66</v>
      </c>
      <c r="B23" s="32">
        <f>'Input Your Company Information'!C17</f>
        <v>10000</v>
      </c>
      <c r="C23" s="32">
        <f>Table2347[[#This Row],[Current Emissions (tCO₂e)]]*(1-$B$8)</f>
        <v>7000</v>
      </c>
      <c r="D23" s="32">
        <f>Table2347[[#This Row],[Current Emissions (tCO₂e)]]*(1-$B$9)</f>
        <v>4000</v>
      </c>
      <c r="E23" s="32">
        <f>Table2347[[#This Row],[Current Emissions (tCO₂e)]]*(1-$B$10)</f>
        <v>999.99999999999977</v>
      </c>
    </row>
    <row r="24" spans="1:5" x14ac:dyDescent="0.2">
      <c r="A24" s="33" t="s">
        <v>68</v>
      </c>
      <c r="B24" s="32">
        <f>'Input Your Company Information'!C18</f>
        <v>20000</v>
      </c>
      <c r="C24" s="32">
        <f>Table2347[[#This Row],[Current Emissions (tCO₂e)]]*(1-$B$8)</f>
        <v>14000</v>
      </c>
      <c r="D24" s="32">
        <f>Table2347[[#This Row],[Current Emissions (tCO₂e)]]*(1-$B$9)</f>
        <v>8000</v>
      </c>
      <c r="E24" s="32">
        <f>Table2347[[#This Row],[Current Emissions (tCO₂e)]]*(1-$B$10)</f>
        <v>1999.9999999999995</v>
      </c>
    </row>
    <row r="25" spans="1:5" x14ac:dyDescent="0.2">
      <c r="A25" s="33" t="s">
        <v>70</v>
      </c>
      <c r="B25" s="32">
        <f>SUM('Input Your Company Information'!C19:C33)</f>
        <v>300000</v>
      </c>
      <c r="C25" s="32">
        <f>Table2347[[#This Row],[Current Emissions (tCO₂e)]]*(1-$B$8)</f>
        <v>210000</v>
      </c>
      <c r="D25" s="32">
        <f>Table2347[[#This Row],[Current Emissions (tCO₂e)]]*(1-$B$9)</f>
        <v>120000</v>
      </c>
      <c r="E25" s="32">
        <f>Table2347[[#This Row],[Current Emissions (tCO₂e)]]*(1-$B$10)</f>
        <v>29999.999999999993</v>
      </c>
    </row>
    <row r="26" spans="1:5" x14ac:dyDescent="0.2">
      <c r="A26" s="33" t="s">
        <v>177</v>
      </c>
      <c r="B26" s="32">
        <f>SUM(B23:B25)</f>
        <v>330000</v>
      </c>
      <c r="C26" s="32">
        <f>Table2347[[#This Row],[Current Emissions (tCO₂e)]]*(1-$B$8)</f>
        <v>230999.99999999997</v>
      </c>
      <c r="D26" s="32">
        <f>Table2347[[#This Row],[Current Emissions (tCO₂e)]]*(1-$B$9)</f>
        <v>132000</v>
      </c>
      <c r="E26" s="32">
        <f>Table2347[[#This Row],[Current Emissions (tCO₂e)]]*(1-$B$10)</f>
        <v>32999.999999999993</v>
      </c>
    </row>
    <row r="27" spans="1:5" x14ac:dyDescent="0.2">
      <c r="A27" s="33" t="s">
        <v>178</v>
      </c>
      <c r="B27" s="38"/>
      <c r="C27" s="39">
        <f>C26*B5</f>
        <v>20789999.999999996</v>
      </c>
      <c r="D27" s="39">
        <f>D26*B6</f>
        <v>19800000</v>
      </c>
      <c r="E27" s="39">
        <f>E26*B7</f>
        <v>6599999.9999999981</v>
      </c>
    </row>
    <row r="28" spans="1:5" ht="16" x14ac:dyDescent="0.25">
      <c r="C28" s="10"/>
      <c r="D28" s="7"/>
    </row>
    <row r="29" spans="1:5" ht="22" thickBot="1" x14ac:dyDescent="0.3">
      <c r="A29" s="19" t="s">
        <v>231</v>
      </c>
      <c r="B29" s="19"/>
      <c r="C29" s="10"/>
      <c r="D29" s="7"/>
    </row>
    <row r="30" spans="1:5" ht="39" customHeight="1" thickTop="1" x14ac:dyDescent="0.2">
      <c r="A30" s="54" t="s">
        <v>179</v>
      </c>
      <c r="B30" s="55"/>
    </row>
    <row r="32" spans="1:5" ht="19" customHeight="1" x14ac:dyDescent="0.2">
      <c r="A32" s="21" t="s">
        <v>180</v>
      </c>
      <c r="B32" s="21" t="s">
        <v>219</v>
      </c>
      <c r="C32" s="21" t="s">
        <v>181</v>
      </c>
      <c r="D32" s="21" t="s">
        <v>182</v>
      </c>
      <c r="E32" s="21" t="s">
        <v>176</v>
      </c>
    </row>
    <row r="33" spans="1:5" x14ac:dyDescent="0.2">
      <c r="A33" s="33" t="s">
        <v>183</v>
      </c>
      <c r="B33" s="14" t="s">
        <v>184</v>
      </c>
      <c r="C33" s="39">
        <f>C27</f>
        <v>20789999.999999996</v>
      </c>
      <c r="D33" s="39">
        <f>D27</f>
        <v>19800000</v>
      </c>
      <c r="E33" s="39">
        <f>E27</f>
        <v>6599999.9999999981</v>
      </c>
    </row>
    <row r="34" spans="1:5" x14ac:dyDescent="0.2">
      <c r="A34" s="33" t="s">
        <v>185</v>
      </c>
      <c r="B34" s="14" t="s">
        <v>186</v>
      </c>
      <c r="C34" s="39">
        <f>B14*(1+B15)</f>
        <v>33000000.000000004</v>
      </c>
      <c r="D34" s="39">
        <f>Table2769[[#This Row],[2030]]*(1+B16)</f>
        <v>35640000.000000007</v>
      </c>
      <c r="E34" s="39">
        <f>Table2769[[#This Row],[2040]]*(1+B17)</f>
        <v>37778400.000000007</v>
      </c>
    </row>
    <row r="35" spans="1:5" x14ac:dyDescent="0.2">
      <c r="A35" s="33" t="s">
        <v>187</v>
      </c>
      <c r="B35" s="14" t="s">
        <v>188</v>
      </c>
      <c r="C35" s="39">
        <f>B11</f>
        <v>10000000</v>
      </c>
      <c r="D35" s="39">
        <f>B12</f>
        <v>8000000</v>
      </c>
      <c r="E35" s="39">
        <f>B13</f>
        <v>5000000</v>
      </c>
    </row>
    <row r="36" spans="1:5" x14ac:dyDescent="0.2">
      <c r="A36" s="33" t="s">
        <v>189</v>
      </c>
      <c r="B36" s="14" t="s">
        <v>190</v>
      </c>
      <c r="C36" s="39">
        <f>C34-C33-C35</f>
        <v>2210000.0000000075</v>
      </c>
      <c r="D36" s="39">
        <f>D34-D33-D35</f>
        <v>7840000.0000000075</v>
      </c>
      <c r="E36" s="39">
        <f>E34-E35-E33</f>
        <v>26178400.000000007</v>
      </c>
    </row>
    <row r="37" spans="1:5" ht="16" x14ac:dyDescent="0.2">
      <c r="A37" s="33" t="s">
        <v>191</v>
      </c>
      <c r="B37" s="30" t="s">
        <v>237</v>
      </c>
      <c r="C37" s="40">
        <f>1-C36/C34</f>
        <v>0.93303030303030277</v>
      </c>
      <c r="D37" s="40">
        <f>1-D36/D34</f>
        <v>0.78002244668911325</v>
      </c>
      <c r="E37" s="40">
        <f>1-E36/E34</f>
        <v>0.30705376617326297</v>
      </c>
    </row>
  </sheetData>
  <mergeCells count="4">
    <mergeCell ref="A30:B30"/>
    <mergeCell ref="A1:B1"/>
    <mergeCell ref="A2:B2"/>
    <mergeCell ref="A20:B20"/>
  </mergeCells>
  <hyperlinks>
    <hyperlink ref="E5" r:id="rId1" xr:uid="{50E4D104-0052-469F-9944-8EFA80B829D1}"/>
    <hyperlink ref="E6" r:id="rId2" xr:uid="{6E86B957-8C80-4F41-AFE4-4248CCFEF933}"/>
    <hyperlink ref="E7" r:id="rId3" xr:uid="{305D1F97-F2C1-4624-A527-650EDE8594F4}"/>
    <hyperlink ref="E8" r:id="rId4" xr:uid="{E6EA8D3C-3775-4E9B-A439-7F6D98CEF82C}"/>
    <hyperlink ref="E9" r:id="rId5" xr:uid="{9436B309-4567-4E53-A49E-71E189B94DE8}"/>
    <hyperlink ref="E10" r:id="rId6" xr:uid="{11438EE5-1569-4630-84EE-EE3CC774B800}"/>
    <hyperlink ref="E15" r:id="rId7" xr:uid="{5064960E-D88D-4C7C-AF74-5D996F090971}"/>
    <hyperlink ref="E16" r:id="rId8" xr:uid="{47EECC7B-E1E3-42EB-BA19-821B0A773928}"/>
    <hyperlink ref="E17" r:id="rId9" xr:uid="{87D51970-0BC1-45E1-AE66-9FBCFAC29780}"/>
  </hyperlinks>
  <pageMargins left="0.75" right="0.75" top="1" bottom="1" header="0.5" footer="0.5"/>
  <tableParts count="3">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235C33C4DBC648874EA49F821D74FE" ma:contentTypeVersion="15" ma:contentTypeDescription="Create a new document." ma:contentTypeScope="" ma:versionID="7e5232f8ceb8e6109d19b229a9d80c4d">
  <xsd:schema xmlns:xsd="http://www.w3.org/2001/XMLSchema" xmlns:xs="http://www.w3.org/2001/XMLSchema" xmlns:p="http://schemas.microsoft.com/office/2006/metadata/properties" xmlns:ns2="1a819adc-5a92-4b11-986f-ea8ee3cdb38b" xmlns:ns3="b258f6ba-4d62-44e9-8359-8ea50a57a314" targetNamespace="http://schemas.microsoft.com/office/2006/metadata/properties" ma:root="true" ma:fieldsID="0842b95e1366aeb30ddcb575202174c4" ns2:_="" ns3:_="">
    <xsd:import namespace="1a819adc-5a92-4b11-986f-ea8ee3cdb38b"/>
    <xsd:import namespace="b258f6ba-4d62-44e9-8359-8ea50a57a3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19adc-5a92-4b11-986f-ea8ee3cdb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a2d9e7-5df1-493b-a590-026a97bccc7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58f6ba-4d62-44e9-8359-8ea50a57a31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2bc4ab-e233-40bc-ab12-2f321d8f7e76}" ma:internalName="TaxCatchAll" ma:showField="CatchAllData" ma:web="b258f6ba-4d62-44e9-8359-8ea50a57a31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58f6ba-4d62-44e9-8359-8ea50a57a314" xsi:nil="true"/>
    <lcf76f155ced4ddcb4097134ff3c332f xmlns="1a819adc-5a92-4b11-986f-ea8ee3cdb3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FB6DFB-3699-44CB-81F2-C4719C162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19adc-5a92-4b11-986f-ea8ee3cdb38b"/>
    <ds:schemaRef ds:uri="b258f6ba-4d62-44e9-8359-8ea50a57a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76B62-2F58-40EE-BFC1-61D3243E91AA}">
  <ds:schemaRefs>
    <ds:schemaRef ds:uri="http://schemas.microsoft.com/sharepoint/v3/contenttype/forms"/>
  </ds:schemaRefs>
</ds:datastoreItem>
</file>

<file path=customXml/itemProps3.xml><?xml version="1.0" encoding="utf-8"?>
<ds:datastoreItem xmlns:ds="http://schemas.openxmlformats.org/officeDocument/2006/customXml" ds:itemID="{289176BB-4698-4358-81EF-AA7A98E23CC3}">
  <ds:schemaRefs>
    <ds:schemaRef ds:uri="http://purl.org/dc/elements/1.1/"/>
    <ds:schemaRef ds:uri="http://schemas.openxmlformats.org/package/2006/metadata/core-properties"/>
    <ds:schemaRef ds:uri="http://schemas.microsoft.com/office/2006/documentManagement/types"/>
    <ds:schemaRef ds:uri="1a819adc-5a92-4b11-986f-ea8ee3cdb38b"/>
    <ds:schemaRef ds:uri="http://www.w3.org/XML/1998/namespace"/>
    <ds:schemaRef ds:uri="http://schemas.microsoft.com/office/infopath/2007/PartnerControls"/>
    <ds:schemaRef ds:uri="http://purl.org/dc/terms/"/>
    <ds:schemaRef ds:uri="b258f6ba-4d62-44e9-8359-8ea50a57a314"/>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Introductions</vt:lpstr>
      <vt:lpstr>Definitions &amp; Resources </vt:lpstr>
      <vt:lpstr>Input Your Company Information</vt:lpstr>
      <vt:lpstr>Selecting Your Boundary</vt:lpstr>
      <vt:lpstr>Select Your Climate Scenarios</vt:lpstr>
      <vt:lpstr>IEA NZE 2050</vt:lpstr>
      <vt:lpstr>NGFS Net Zero 2050</vt:lpstr>
      <vt:lpstr> IPCC SSP1-2.6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Misha Cajic</cp:lastModifiedBy>
  <cp:revision/>
  <dcterms:created xsi:type="dcterms:W3CDTF">2025-04-01T18:30:49Z</dcterms:created>
  <dcterms:modified xsi:type="dcterms:W3CDTF">2025-04-22T05:59:39Z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0x01010090235C33C4DBC648874EA49F821D74FE</vt:lpwstr>
  </property>
</Properties>
</file>